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6" activeTab="30"/>
  </bookViews>
  <sheets>
    <sheet name="01-一般收入" sheetId="1" r:id="rId1"/>
    <sheet name="02-一般支出" sheetId="2" r:id="rId2"/>
    <sheet name="03-一般平衡" sheetId="3" r:id="rId3"/>
    <sheet name="04-一般中省对下补助" sheetId="4" r:id="rId4"/>
    <sheet name="05-一般经济科目分类" sheetId="5" r:id="rId5"/>
    <sheet name="06一般公共本级收入" sheetId="6" r:id="rId6"/>
    <sheet name="07一般公共本级支出" sheetId="7" r:id="rId7"/>
    <sheet name="08一般公共本级平衡" sheetId="8" r:id="rId8"/>
    <sheet name="09一般公共对下分地区" sheetId="9" r:id="rId9"/>
    <sheet name="10对下补助分项目" sheetId="10" r:id="rId10"/>
    <sheet name="11-基金收入" sheetId="11" r:id="rId11"/>
    <sheet name="12-基金支出" sheetId="12" r:id="rId12"/>
    <sheet name="13-基金平衡" sheetId="13" r:id="rId13"/>
    <sheet name="14-基金中省对下补助" sheetId="14" r:id="rId14"/>
    <sheet name="15基金本级收入" sheetId="15" r:id="rId15"/>
    <sheet name="16基金本级支出" sheetId="16" r:id="rId16"/>
    <sheet name="17基金对下分地区" sheetId="17" r:id="rId17"/>
    <sheet name="18基金对下分项目" sheetId="18" r:id="rId18"/>
    <sheet name="19基金本级平衡" sheetId="19" r:id="rId19"/>
    <sheet name="20-国资收入" sheetId="20" r:id="rId20"/>
    <sheet name="21-国资支出" sheetId="21" r:id="rId21"/>
    <sheet name="22-国资平衡" sheetId="22" r:id="rId22"/>
    <sheet name="23国资转移分地区" sheetId="23" r:id="rId23"/>
    <sheet name="24-社保基金收入" sheetId="24" r:id="rId24"/>
    <sheet name="25-社保基金支出" sheetId="25" r:id="rId25"/>
    <sheet name="26-社保基金结余执行" sheetId="26" r:id="rId26"/>
    <sheet name="27-专项债务余额" sheetId="27" r:id="rId27"/>
    <sheet name="28-专项债务分地区" sheetId="28" r:id="rId28"/>
    <sheet name="29-政府性债务余额" sheetId="29" r:id="rId29"/>
    <sheet name="30-地方政府债务分地区" sheetId="30" r:id="rId30"/>
    <sheet name="31-地方政府债务相关情况表" sheetId="31" r:id="rId31"/>
  </sheets>
  <calcPr calcId="144525"/>
</workbook>
</file>

<file path=xl/comments1.xml><?xml version="1.0" encoding="utf-8"?>
<comments xmlns="http://schemas.openxmlformats.org/spreadsheetml/2006/main">
  <authors>
    <author>Unknown User</author>
  </authors>
  <commentList>
    <comment ref="F4" authorId="0">
      <text>
        <r>
          <rPr>
            <b/>
            <sz val="9"/>
            <color rgb="FF000000"/>
            <rFont val="宋体"/>
            <charset val="134"/>
          </rPr>
          <t>隐藏，不打印</t>
        </r>
        <r>
          <rPr>
            <sz val="10"/>
            <rFont val="宋体"/>
            <charset val="134"/>
          </rPr>
          <t xml:space="preserve">
  - 贾邦勇</t>
        </r>
      </text>
    </comment>
    <comment ref="G4" authorId="0">
      <text>
        <r>
          <rPr>
            <b/>
            <sz val="9"/>
            <color rgb="FF000000"/>
            <rFont val="宋体"/>
            <charset val="134"/>
          </rPr>
          <t>隐藏，不打印</t>
        </r>
        <r>
          <rPr>
            <sz val="10"/>
            <rFont val="宋体"/>
            <charset val="134"/>
          </rPr>
          <t xml:space="preserve">
  - 贾邦勇</t>
        </r>
      </text>
    </comment>
    <comment ref="H4" authorId="0">
      <text>
        <r>
          <rPr>
            <b/>
            <sz val="9"/>
            <color rgb="FF000000"/>
            <rFont val="宋体"/>
            <charset val="134"/>
          </rPr>
          <t>隐藏，不打印</t>
        </r>
        <r>
          <rPr>
            <sz val="10"/>
            <rFont val="宋体"/>
            <charset val="134"/>
          </rPr>
          <t xml:space="preserve">
  - 贾邦勇</t>
        </r>
      </text>
    </comment>
    <comment ref="I4" authorId="0">
      <text>
        <r>
          <rPr>
            <b/>
            <sz val="9"/>
            <color rgb="FF000000"/>
            <rFont val="宋体"/>
            <charset val="134"/>
          </rPr>
          <t>隐藏，不打印</t>
        </r>
        <r>
          <rPr>
            <sz val="10"/>
            <rFont val="宋体"/>
            <charset val="134"/>
          </rPr>
          <t xml:space="preserve">
  - 贾邦勇</t>
        </r>
      </text>
    </comment>
    <comment ref="K4" authorId="0">
      <text>
        <r>
          <rPr>
            <b/>
            <sz val="9"/>
            <color rgb="FF000000"/>
            <rFont val="宋体"/>
            <charset val="134"/>
          </rPr>
          <t>无说明便隐藏，不打印</t>
        </r>
        <r>
          <rPr>
            <sz val="10"/>
            <rFont val="宋体"/>
            <charset val="134"/>
          </rPr>
          <t xml:space="preserve">
  - 贾邦勇</t>
        </r>
      </text>
    </comment>
  </commentList>
</comments>
</file>

<file path=xl/comments2.xml><?xml version="1.0" encoding="utf-8"?>
<comments xmlns="http://schemas.openxmlformats.org/spreadsheetml/2006/main">
  <authors>
    <author>Unknown User</author>
  </authors>
  <commentList>
    <comment ref="F4" authorId="0">
      <text>
        <r>
          <rPr>
            <b/>
            <sz val="9"/>
            <color rgb="FF000000"/>
            <rFont val="宋体"/>
            <charset val="134"/>
          </rPr>
          <t>隐藏，不打印</t>
        </r>
        <r>
          <rPr>
            <sz val="10"/>
            <rFont val="宋体"/>
            <charset val="134"/>
          </rPr>
          <t xml:space="preserve">
  - 贾邦勇</t>
        </r>
      </text>
    </comment>
    <comment ref="G4" authorId="0">
      <text>
        <r>
          <rPr>
            <b/>
            <sz val="9"/>
            <color rgb="FF000000"/>
            <rFont val="宋体"/>
            <charset val="134"/>
          </rPr>
          <t>隐藏，不打印</t>
        </r>
        <r>
          <rPr>
            <sz val="10"/>
            <rFont val="宋体"/>
            <charset val="134"/>
          </rPr>
          <t xml:space="preserve">
  - 贾邦勇</t>
        </r>
      </text>
    </comment>
    <comment ref="H4" authorId="0">
      <text>
        <r>
          <rPr>
            <b/>
            <sz val="9"/>
            <color rgb="FF000000"/>
            <rFont val="宋体"/>
            <charset val="134"/>
          </rPr>
          <t>隐藏，不打印</t>
        </r>
        <r>
          <rPr>
            <sz val="10"/>
            <rFont val="宋体"/>
            <charset val="134"/>
          </rPr>
          <t xml:space="preserve">
  - 贾邦勇</t>
        </r>
      </text>
    </comment>
    <comment ref="I4" authorId="0">
      <text>
        <r>
          <rPr>
            <b/>
            <sz val="9"/>
            <color rgb="FF000000"/>
            <rFont val="宋体"/>
            <charset val="134"/>
          </rPr>
          <t>隐藏，不打印</t>
        </r>
        <r>
          <rPr>
            <sz val="10"/>
            <rFont val="宋体"/>
            <charset val="134"/>
          </rPr>
          <t xml:space="preserve">
  - 贾邦勇</t>
        </r>
      </text>
    </comment>
    <comment ref="K4" authorId="0">
      <text>
        <r>
          <rPr>
            <b/>
            <sz val="9"/>
            <color rgb="FF000000"/>
            <rFont val="宋体"/>
            <charset val="134"/>
          </rPr>
          <t>无说明便隐藏，不打印</t>
        </r>
        <r>
          <rPr>
            <sz val="10"/>
            <rFont val="宋体"/>
            <charset val="134"/>
          </rPr>
          <t xml:space="preserve">
  - 贾邦勇</t>
        </r>
      </text>
    </comment>
  </commentList>
</comments>
</file>

<file path=xl/comments3.xml><?xml version="1.0" encoding="utf-8"?>
<comments xmlns="http://schemas.openxmlformats.org/spreadsheetml/2006/main">
  <authors>
    <author>Unknown User</author>
  </authors>
  <commentList>
    <comment ref="F4" authorId="0">
      <text>
        <r>
          <rPr>
            <b/>
            <sz val="9"/>
            <color rgb="FF000000"/>
            <rFont val="宋体"/>
            <charset val="134"/>
          </rPr>
          <t>隐藏，不打印</t>
        </r>
        <r>
          <rPr>
            <sz val="10"/>
            <rFont val="宋体"/>
            <charset val="134"/>
          </rPr>
          <t xml:space="preserve">
  - 贾邦勇</t>
        </r>
      </text>
    </comment>
  </commentList>
</comments>
</file>

<file path=xl/comments4.xml><?xml version="1.0" encoding="utf-8"?>
<comments xmlns="http://schemas.openxmlformats.org/spreadsheetml/2006/main">
  <authors>
    <author>Unknown User</author>
  </authors>
  <commentList>
    <comment ref="A4" authorId="0">
      <text>
        <r>
          <rPr>
            <b/>
            <sz val="9"/>
            <color rgb="FF000000"/>
            <rFont val="宋体"/>
            <charset val="134"/>
          </rPr>
          <t>隐藏，不打印</t>
        </r>
        <r>
          <rPr>
            <sz val="10"/>
            <rFont val="宋体"/>
            <charset val="134"/>
          </rPr>
          <t xml:space="preserve">
  - 贾邦勇</t>
        </r>
      </text>
    </comment>
    <comment ref="G4" authorId="0">
      <text>
        <r>
          <rPr>
            <b/>
            <sz val="9"/>
            <color rgb="FF000000"/>
            <rFont val="宋体"/>
            <charset val="134"/>
          </rPr>
          <t>隐藏，不打印</t>
        </r>
        <r>
          <rPr>
            <sz val="10"/>
            <rFont val="宋体"/>
            <charset val="134"/>
          </rPr>
          <t xml:space="preserve">
  - 贾邦勇</t>
        </r>
      </text>
    </comment>
  </commentList>
</comments>
</file>

<file path=xl/comments5.xml><?xml version="1.0" encoding="utf-8"?>
<comments xmlns="http://schemas.openxmlformats.org/spreadsheetml/2006/main">
  <authors>
    <author>Unknown User</author>
  </authors>
  <commentList>
    <comment ref="A4" authorId="0">
      <text>
        <r>
          <rPr>
            <b/>
            <sz val="9"/>
            <color rgb="FF000000"/>
            <rFont val="宋体"/>
            <charset val="134"/>
          </rPr>
          <t>隐藏，不打印</t>
        </r>
        <r>
          <rPr>
            <sz val="10"/>
            <rFont val="宋体"/>
            <charset val="134"/>
          </rPr>
          <t xml:space="preserve">
  - 贾邦勇</t>
        </r>
      </text>
    </comment>
    <comment ref="H4" authorId="0">
      <text>
        <r>
          <rPr>
            <b/>
            <sz val="9"/>
            <color rgb="FF000000"/>
            <rFont val="宋体"/>
            <charset val="134"/>
          </rPr>
          <t>隐藏，不打印</t>
        </r>
        <r>
          <rPr>
            <sz val="10"/>
            <rFont val="宋体"/>
            <charset val="134"/>
          </rPr>
          <t xml:space="preserve">
  - 贾邦勇</t>
        </r>
      </text>
    </comment>
  </commentList>
</comments>
</file>

<file path=xl/comments6.xml><?xml version="1.0" encoding="utf-8"?>
<comments xmlns="http://schemas.openxmlformats.org/spreadsheetml/2006/main">
  <authors>
    <author>Unknown User</author>
  </authors>
  <commentList>
    <comment ref="A4" authorId="0">
      <text>
        <r>
          <rPr>
            <b/>
            <sz val="9"/>
            <color rgb="FF000000"/>
            <rFont val="宋体"/>
            <charset val="134"/>
          </rPr>
          <t>隐藏，不打印</t>
        </r>
        <r>
          <rPr>
            <sz val="10"/>
            <rFont val="宋体"/>
            <charset val="134"/>
          </rPr>
          <t xml:space="preserve">
  - 贾邦勇</t>
        </r>
      </text>
    </comment>
    <comment ref="G4" authorId="0">
      <text>
        <r>
          <rPr>
            <b/>
            <sz val="9"/>
            <color rgb="FF000000"/>
            <rFont val="宋体"/>
            <charset val="134"/>
          </rPr>
          <t>隐藏，不打印</t>
        </r>
        <r>
          <rPr>
            <sz val="10"/>
            <rFont val="宋体"/>
            <charset val="134"/>
          </rPr>
          <t xml:space="preserve">
  - 贾邦勇</t>
        </r>
      </text>
    </comment>
  </commentList>
</comments>
</file>

<file path=xl/comments7.xml><?xml version="1.0" encoding="utf-8"?>
<comments xmlns="http://schemas.openxmlformats.org/spreadsheetml/2006/main">
  <authors>
    <author>Unknown User</author>
  </authors>
  <commentList>
    <comment ref="A4" authorId="0">
      <text>
        <r>
          <rPr>
            <b/>
            <sz val="9"/>
            <color rgb="FF000000"/>
            <rFont val="宋体"/>
            <charset val="134"/>
          </rPr>
          <t>隐藏，不打印</t>
        </r>
        <r>
          <rPr>
            <sz val="10"/>
            <rFont val="宋体"/>
            <charset val="134"/>
          </rPr>
          <t xml:space="preserve">
  - 贾邦勇</t>
        </r>
      </text>
    </comment>
    <comment ref="G4" authorId="0">
      <text>
        <r>
          <rPr>
            <b/>
            <sz val="9"/>
            <color rgb="FF000000"/>
            <rFont val="宋体"/>
            <charset val="134"/>
          </rPr>
          <t>隐藏，不打印</t>
        </r>
        <r>
          <rPr>
            <sz val="10"/>
            <rFont val="宋体"/>
            <charset val="134"/>
          </rPr>
          <t xml:space="preserve">
  - 贾邦勇</t>
        </r>
      </text>
    </comment>
  </commentList>
</comments>
</file>

<file path=xl/comments8.xml><?xml version="1.0" encoding="utf-8"?>
<comments xmlns="http://schemas.openxmlformats.org/spreadsheetml/2006/main">
  <authors>
    <author>Unknown User</author>
  </authors>
  <commentList>
    <comment ref="E5" authorId="0">
      <text>
        <r>
          <rPr>
            <b/>
            <sz val="9"/>
            <color rgb="FF000000"/>
            <rFont val="宋体"/>
            <charset val="134"/>
          </rPr>
          <t>一般</t>
        </r>
        <r>
          <rPr>
            <b/>
            <sz val="9"/>
            <color rgb="FF000000"/>
            <rFont val="Tahoma"/>
            <charset val="134"/>
          </rPr>
          <t>+</t>
        </r>
        <r>
          <rPr>
            <b/>
            <sz val="9"/>
            <color rgb="FF000000"/>
            <rFont val="宋体"/>
            <charset val="134"/>
          </rPr>
          <t>专项</t>
        </r>
        <r>
          <rPr>
            <sz val="10"/>
            <rFont val="宋体"/>
            <charset val="134"/>
          </rPr>
          <t xml:space="preserve">
  - 贾邦勇</t>
        </r>
      </text>
    </comment>
  </commentList>
</comments>
</file>

<file path=xl/comments9.xml><?xml version="1.0" encoding="utf-8"?>
<comments xmlns="http://schemas.openxmlformats.org/spreadsheetml/2006/main">
  <authors>
    <author>Unknown User</author>
  </authors>
  <commentList>
    <comment ref="B4" authorId="0">
      <text>
        <r>
          <rPr>
            <b/>
            <sz val="9"/>
            <color rgb="FF000000"/>
            <rFont val="宋体"/>
            <charset val="134"/>
          </rPr>
          <t>一般</t>
        </r>
        <r>
          <rPr>
            <b/>
            <sz val="9"/>
            <color rgb="FF000000"/>
            <rFont val="Tahoma"/>
            <charset val="134"/>
          </rPr>
          <t>+</t>
        </r>
        <r>
          <rPr>
            <b/>
            <sz val="9"/>
            <color rgb="FF000000"/>
            <rFont val="宋体"/>
            <charset val="134"/>
          </rPr>
          <t>专项</t>
        </r>
        <r>
          <rPr>
            <sz val="10"/>
            <rFont val="宋体"/>
            <charset val="134"/>
          </rPr>
          <t xml:space="preserve">
  - 贾邦勇</t>
        </r>
      </text>
    </comment>
    <comment ref="C4" authorId="0">
      <text>
        <r>
          <rPr>
            <b/>
            <sz val="9"/>
            <color rgb="FF000000"/>
            <rFont val="宋体"/>
            <charset val="134"/>
          </rPr>
          <t>一般</t>
        </r>
        <r>
          <rPr>
            <b/>
            <sz val="9"/>
            <color rgb="FF000000"/>
            <rFont val="Tahoma"/>
            <charset val="134"/>
          </rPr>
          <t>+</t>
        </r>
        <r>
          <rPr>
            <b/>
            <sz val="9"/>
            <color rgb="FF000000"/>
            <rFont val="宋体"/>
            <charset val="134"/>
          </rPr>
          <t>专项</t>
        </r>
        <r>
          <rPr>
            <sz val="10"/>
            <rFont val="宋体"/>
            <charset val="134"/>
          </rPr>
          <t xml:space="preserve">
  - 贾邦勇</t>
        </r>
      </text>
    </comment>
  </commentList>
</comments>
</file>

<file path=xl/sharedStrings.xml><?xml version="1.0" encoding="utf-8"?>
<sst xmlns="http://schemas.openxmlformats.org/spreadsheetml/2006/main" count="1047" uniqueCount="653">
  <si>
    <t>公开表1</t>
  </si>
  <si>
    <t>2020年遂宁高新区地方一般公共预算收入执行情况表</t>
  </si>
  <si>
    <t>单位：万元</t>
  </si>
  <si>
    <t>预    算    科    目</t>
  </si>
  <si>
    <t>年  初
预算数</t>
  </si>
  <si>
    <t>变  动
预算数</t>
  </si>
  <si>
    <t>实  际
执行数</t>
  </si>
  <si>
    <t>为预算
（%）</t>
  </si>
  <si>
    <t>上  年
决算数</t>
  </si>
  <si>
    <t>调整事项
（上年决算）</t>
  </si>
  <si>
    <t>上  年
决算数
（同口径）</t>
  </si>
  <si>
    <t>同  比
增减（%）</t>
  </si>
  <si>
    <t>为上年决算（%）</t>
  </si>
  <si>
    <t>简要说明</t>
  </si>
  <si>
    <t>税收收入小计</t>
  </si>
  <si>
    <t>一、增值税</t>
  </si>
  <si>
    <t>二、营业税</t>
  </si>
  <si>
    <t>三、企业所得税</t>
  </si>
  <si>
    <t>四、企业所得税退税</t>
  </si>
  <si>
    <t>五、个人所得税</t>
  </si>
  <si>
    <t>六、资源税</t>
  </si>
  <si>
    <t>七、城市维护建设税</t>
  </si>
  <si>
    <t>八、房产税</t>
  </si>
  <si>
    <t>九、印花税</t>
  </si>
  <si>
    <t>十、城镇土地使用税</t>
  </si>
  <si>
    <t>十一、土地增值税</t>
  </si>
  <si>
    <t>十二、车船税</t>
  </si>
  <si>
    <t>十三、耕地占用税</t>
  </si>
  <si>
    <t>十四、契税</t>
  </si>
  <si>
    <t>十五、烟叶税</t>
  </si>
  <si>
    <t>十六、环境保护税</t>
  </si>
  <si>
    <t>十七、其他税收收入</t>
  </si>
  <si>
    <t>非税收入小计</t>
  </si>
  <si>
    <t>十八、专项收入</t>
  </si>
  <si>
    <t>十九、行政事业性收费收入</t>
  </si>
  <si>
    <t>二十、罚没收入</t>
  </si>
  <si>
    <t>二十一、国有资本经营收入</t>
  </si>
  <si>
    <t>二十二、国有资源(资产)有偿使用收入</t>
  </si>
  <si>
    <t>二十三、捐赠收入</t>
  </si>
  <si>
    <t>二十四、政府住房基金收入</t>
  </si>
  <si>
    <t>二十五、其他收入</t>
  </si>
  <si>
    <t>地方一般公共预算收入合计</t>
  </si>
  <si>
    <t>公开表2</t>
  </si>
  <si>
    <t>2020年遂宁高新区一般公共预算支出执行情况表</t>
  </si>
  <si>
    <r>
      <rPr>
        <b/>
        <sz val="12"/>
        <color rgb="FF000000"/>
        <rFont val="宋体"/>
        <charset val="134"/>
      </rPr>
      <t>预</t>
    </r>
    <r>
      <rPr>
        <b/>
        <sz val="12"/>
        <color rgb="FF000000"/>
        <rFont val="Times New Roman"/>
        <charset val="134"/>
      </rPr>
      <t xml:space="preserve">    </t>
    </r>
    <r>
      <rPr>
        <b/>
        <sz val="12"/>
        <color rgb="FF000000"/>
        <rFont val="宋体"/>
        <charset val="134"/>
      </rPr>
      <t>算</t>
    </r>
    <r>
      <rPr>
        <b/>
        <sz val="12"/>
        <color rgb="FF000000"/>
        <rFont val="Times New Roman"/>
        <charset val="134"/>
      </rPr>
      <t xml:space="preserve">    </t>
    </r>
    <r>
      <rPr>
        <b/>
        <sz val="12"/>
        <color rgb="FF000000"/>
        <rFont val="宋体"/>
        <charset val="134"/>
      </rPr>
      <t>科</t>
    </r>
    <r>
      <rPr>
        <b/>
        <sz val="12"/>
        <color rgb="FF000000"/>
        <rFont val="Times New Roman"/>
        <charset val="134"/>
      </rPr>
      <t xml:space="preserve">    </t>
    </r>
    <r>
      <rPr>
        <b/>
        <sz val="12"/>
        <color rgb="FF000000"/>
        <rFont val="宋体"/>
        <charset val="134"/>
      </rPr>
      <t>目</t>
    </r>
  </si>
  <si>
    <t>年初预算数</t>
  </si>
  <si>
    <t>实际执行数</t>
  </si>
  <si>
    <t>上年执行数</t>
  </si>
  <si>
    <t>一、一般公共服务支出</t>
  </si>
  <si>
    <t>二、外交支出</t>
  </si>
  <si>
    <t>三、国防支出</t>
  </si>
  <si>
    <t>四、公共安全支出</t>
  </si>
  <si>
    <t>五、教育支出</t>
  </si>
  <si>
    <t>六、科学技术支出</t>
  </si>
  <si>
    <t>七、文化体育与传媒支出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</si>
  <si>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</si>
  <si>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</si>
  <si>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</si>
  <si>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</si>
  <si>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</si>
  <si>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</si>
  <si>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</si>
  <si>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</si>
  <si>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</si>
  <si>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</si>
  <si>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</si>
  <si>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</si>
  <si>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</si>
  <si>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</si>
  <si>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</si>
  <si>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</si>
  <si>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</si>
  <si>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一般公共预算支出合计</t>
  </si>
  <si>
    <t>公开表3</t>
  </si>
  <si>
    <t>2020年遂宁高新区一般公共预算收支执行情况平衡表</t>
  </si>
  <si>
    <t>收   入</t>
  </si>
  <si>
    <t>支   出</t>
  </si>
  <si>
    <t>地方一般公共预算收入</t>
  </si>
  <si>
    <t>一般公共预算支出</t>
  </si>
  <si>
    <t>转移性收入</t>
  </si>
  <si>
    <t>转移性支出</t>
  </si>
  <si>
    <t xml:space="preserve">  上级补助收入</t>
  </si>
  <si>
    <t xml:space="preserve">  上解上级支出</t>
  </si>
  <si>
    <t xml:space="preserve">    返还性收入</t>
  </si>
  <si>
    <t xml:space="preserve">    体制上解支出</t>
  </si>
  <si>
    <t xml:space="preserve">    一般性转移支付收入</t>
  </si>
  <si>
    <t xml:space="preserve">    专项上解支出</t>
  </si>
  <si>
    <t xml:space="preserve">    专项转移支付收入</t>
  </si>
  <si>
    <t xml:space="preserve">  调出资金</t>
  </si>
  <si>
    <t xml:space="preserve">  上年结余收入</t>
  </si>
  <si>
    <t xml:space="preserve">    补充预算稳定调节基金</t>
  </si>
  <si>
    <t xml:space="preserve">  调入资金   </t>
  </si>
  <si>
    <t xml:space="preserve">   安排预算稳定调节基金</t>
  </si>
  <si>
    <t xml:space="preserve">    调入预算稳定调节基金</t>
  </si>
  <si>
    <t xml:space="preserve">  待偿债置换一般债券结余</t>
  </si>
  <si>
    <t xml:space="preserve">    从政府性基金预算调入</t>
  </si>
  <si>
    <t xml:space="preserve">  拨付国债转贷资金数</t>
  </si>
  <si>
    <t xml:space="preserve">    从国有资本经营预算调入</t>
  </si>
  <si>
    <t xml:space="preserve">  国债转贷资金结余</t>
  </si>
  <si>
    <t xml:space="preserve">    从其他资金调入</t>
  </si>
  <si>
    <t xml:space="preserve">  援助其他地区支出</t>
  </si>
  <si>
    <t xml:space="preserve">  待偿债置换一般债券上年结余</t>
  </si>
  <si>
    <t>债务还本支出</t>
  </si>
  <si>
    <t xml:space="preserve">  国债转贷资金上年结余</t>
  </si>
  <si>
    <t xml:space="preserve">    地方政府一般债券还本支出</t>
  </si>
  <si>
    <t xml:space="preserve">  接受其他地区援助收入</t>
  </si>
  <si>
    <t>债务收入</t>
  </si>
  <si>
    <t xml:space="preserve">  一般债务收入</t>
  </si>
  <si>
    <t xml:space="preserve">    地方政府一般债券收入</t>
  </si>
  <si>
    <t xml:space="preserve">    地方政府向国际组织借款收入</t>
  </si>
  <si>
    <t>收  入  总  计</t>
  </si>
  <si>
    <t>支  出  总  计</t>
  </si>
  <si>
    <t>年终结余</t>
  </si>
  <si>
    <t xml:space="preserve">   其中：结转下年支出</t>
  </si>
  <si>
    <t>公开表4</t>
  </si>
  <si>
    <t>2020年中省市对遂宁高新区税收返还
和转移支付补助执行情况表</t>
  </si>
  <si>
    <t>上级补助收入</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</si>
  <si>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</si>
  <si>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</si>
  <si>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</si>
  <si>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</si>
  <si>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</si>
  <si>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</si>
  <si>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</si>
  <si>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</si>
  <si>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</si>
  <si>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</si>
  <si>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</si>
  <si>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</si>
  <si>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</si>
  <si>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</si>
  <si>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</si>
  <si>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</si>
  <si>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</si>
  <si>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</si>
  <si>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</si>
  <si>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</si>
  <si>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</si>
  <si>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</si>
  <si>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</si>
  <si>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</si>
  <si>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</si>
  <si>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边疆地区转移支付收入</t>
  </si>
  <si>
    <t xml:space="preserve">    贫困地区转移支付收入</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</si>
  <si>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</si>
  <si>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</si>
  <si>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</si>
  <si>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</si>
  <si>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</si>
  <si>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</si>
  <si>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</si>
  <si>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</si>
  <si>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</si>
  <si>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</si>
  <si>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</si>
  <si>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</si>
  <si>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</si>
  <si>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</si>
  <si>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</si>
  <si>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</si>
  <si>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</si>
  <si>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</si>
  <si>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</si>
  <si>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</si>
  <si>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</si>
  <si>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</si>
  <si>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</si>
  <si>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</si>
  <si>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</si>
  <si>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</si>
  <si>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</si>
  <si>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</si>
  <si>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</si>
  <si>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</si>
  <si>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</si>
  <si>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</si>
  <si>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</si>
  <si>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</si>
  <si>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</si>
  <si>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</si>
  <si>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</si>
  <si>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</si>
  <si>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</si>
  <si>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</si>
  <si>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</si>
  <si>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公开表5</t>
  </si>
  <si>
    <t>2020年遂宁高新区一般公共预算政府经济分类科目
支出执行情况表</t>
  </si>
  <si>
    <t>调整（变动）
预算数</t>
  </si>
  <si>
    <t>一、机关工资福利支出</t>
  </si>
  <si>
    <t xml:space="preserve">    其中：工资奖金津补贴</t>
  </si>
  <si>
    <t xml:space="preserve">          社会保障缴费</t>
  </si>
  <si>
    <t xml:space="preserve">          住房公积金 </t>
  </si>
  <si>
    <t xml:space="preserve">          其他工资福利支出</t>
  </si>
  <si>
    <t>二、机关商品和服务支出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</si>
  <si>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</si>
  <si>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</si>
  <si>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</si>
  <si>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</si>
  <si>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</si>
  <si>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</si>
  <si>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</si>
  <si>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</si>
  <si>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</si>
  <si>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</si>
  <si>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</si>
  <si>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其中：房屋建筑物购建</t>
  </si>
  <si>
    <t xml:space="preserve">          基础设施建设</t>
  </si>
  <si>
    <t xml:space="preserve">          公务用车购置</t>
  </si>
  <si>
    <t xml:space="preserve">          土地拆迁补偿和安置支出</t>
  </si>
  <si>
    <t xml:space="preserve">          设备购置</t>
  </si>
  <si>
    <t xml:space="preserve">          大型修缮</t>
  </si>
  <si>
    <t xml:space="preserve">          其他资本性支出</t>
  </si>
  <si>
    <t>四、机关资本性支出（二）</t>
  </si>
  <si>
    <t>五、对事业单位经常性补助</t>
  </si>
  <si>
    <t xml:space="preserve">    其中：工资福利支出</t>
  </si>
  <si>
    <t xml:space="preserve">          商品和服务支出</t>
  </si>
  <si>
    <t xml:space="preserve">          其他对事业单位补助</t>
  </si>
  <si>
    <t>六、对事业单位资本性补助</t>
  </si>
  <si>
    <t xml:space="preserve">    其中：资本性支出（一）</t>
  </si>
  <si>
    <t xml:space="preserve">          资本性支出（二）</t>
  </si>
  <si>
    <t>七、对企业补助</t>
  </si>
  <si>
    <t xml:space="preserve">    其中：费用补贴</t>
  </si>
  <si>
    <t xml:space="preserve">          利息补贴</t>
  </si>
  <si>
    <t xml:space="preserve">          其他对企业补助</t>
  </si>
  <si>
    <t>八、对企业资本性支出</t>
  </si>
  <si>
    <t xml:space="preserve">    其中：对企业资本性支出（一）</t>
  </si>
  <si>
    <t xml:space="preserve">          对企业资本性支出（二）</t>
  </si>
  <si>
    <t>九、对个人和家庭的补助</t>
  </si>
  <si>
    <t xml:space="preserve">    其中：社会福利和救助</t>
  </si>
  <si>
    <t xml:space="preserve">          助学金</t>
  </si>
  <si>
    <t xml:space="preserve">          个人农业生产补贴</t>
  </si>
  <si>
    <t xml:space="preserve">          离退休费</t>
  </si>
  <si>
    <t xml:space="preserve">          其他对个人和家庭补助</t>
  </si>
  <si>
    <t>十、对社会保障基金补助</t>
  </si>
  <si>
    <t xml:space="preserve">    其中：对社会保险基金补助</t>
  </si>
  <si>
    <t xml:space="preserve">          补充全国社会保障基金</t>
  </si>
  <si>
    <t>十一、债务利息及费用支出</t>
  </si>
  <si>
    <t xml:space="preserve">    其中：国内债务付息</t>
  </si>
  <si>
    <t xml:space="preserve">          国外债务付息</t>
  </si>
  <si>
    <t xml:space="preserve">          国内债务发行费用</t>
  </si>
  <si>
    <t xml:space="preserve">          国外债务发行费用</t>
  </si>
  <si>
    <t>十二、其他支出</t>
  </si>
  <si>
    <t xml:space="preserve">    其中：赠与</t>
  </si>
  <si>
    <t xml:space="preserve">          国家赔偿费用支出</t>
  </si>
  <si>
    <t xml:space="preserve">          对民间非营利组织和群众性自治组织补贴</t>
  </si>
  <si>
    <t xml:space="preserve">          其他支出</t>
  </si>
  <si>
    <t>合    计</t>
  </si>
  <si>
    <t>公开表6</t>
  </si>
  <si>
    <t>2020年遂宁高新区区本级地方一般公共预算收入执行情况表</t>
  </si>
  <si>
    <t>公开表7</t>
  </si>
  <si>
    <t>2020年遂宁高新区区本级一般公共预算支出执行情况表</t>
  </si>
  <si>
    <t>公开表8</t>
  </si>
  <si>
    <t>2020年遂宁高新区区本级一般公共预算收支执行情况平衡表</t>
  </si>
  <si>
    <t>公开表9</t>
  </si>
  <si>
    <t>2020年高新区对下税收返还和转移支付补助分地区预算执行情况表</t>
  </si>
  <si>
    <t>金额：万元</t>
  </si>
  <si>
    <t>地  区</t>
  </si>
  <si>
    <t>预算数</t>
  </si>
  <si>
    <t>高新区</t>
  </si>
  <si>
    <t>xx（区、县）</t>
  </si>
  <si>
    <t>待清算分配数</t>
  </si>
  <si>
    <t>合计</t>
  </si>
  <si>
    <t>公开表10</t>
  </si>
  <si>
    <t>2020年高新区对下税收返还和转移支付补助预算执行情况表</t>
  </si>
  <si>
    <t>转移支付名称</t>
  </si>
  <si>
    <t>一、（市、县）对下转移支付</t>
  </si>
  <si>
    <t>（一）（市、县）对下一般性转移支付</t>
  </si>
  <si>
    <t xml:space="preserve"> 其中：均衡性转移支付</t>
  </si>
  <si>
    <t>体制结算补助</t>
  </si>
  <si>
    <t>……</t>
  </si>
  <si>
    <t>（二）（市、县）对下专项转移支付</t>
  </si>
  <si>
    <t xml:space="preserve"> 其中：民族事业发展资金</t>
  </si>
  <si>
    <t>青少年事业发展专项资金</t>
  </si>
  <si>
    <t>基层行政单位救灾专项资金</t>
  </si>
  <si>
    <t>妇女儿童事业发展专项资金</t>
  </si>
  <si>
    <t>质量技术监督专项资金</t>
  </si>
  <si>
    <t>技术改造与转型升级资金</t>
  </si>
  <si>
    <t>安全生产专项资金</t>
  </si>
  <si>
    <t>中国制造2025四川行动计划资金</t>
  </si>
  <si>
    <t>重点产业发展资金</t>
  </si>
  <si>
    <t>工业经济运行应急与要素保障资金</t>
  </si>
  <si>
    <t>科技服务业发展资金</t>
  </si>
  <si>
    <t>煤炭工业可持续发展资金</t>
  </si>
  <si>
    <t>中小企业发展专项资金</t>
  </si>
  <si>
    <t>二、（市、县）对下税收返还</t>
  </si>
  <si>
    <t>消费税和增值税税收返还</t>
  </si>
  <si>
    <t>所得税基数返还</t>
  </si>
  <si>
    <t>成品油税费改革税收返还</t>
  </si>
  <si>
    <t>增值税“五五分享”税收返还</t>
  </si>
  <si>
    <t>公开表11</t>
  </si>
  <si>
    <t>2020年遂宁高新区政府性基金收入执行情况表</t>
  </si>
  <si>
    <t>预算科目</t>
  </si>
  <si>
    <t>变动预算数</t>
  </si>
  <si>
    <t>为预算（%）</t>
  </si>
  <si>
    <t>一、农网还贷资金收入</t>
  </si>
  <si>
    <t>二、港口建设费收入</t>
  </si>
  <si>
    <t>三、国家电影事业发展专项资金收入</t>
  </si>
  <si>
    <t>四、国有土地收益基金收入</t>
  </si>
  <si>
    <t>五、农业土地开发资金收入</t>
  </si>
  <si>
    <t>六、国有土地使用权出让收入</t>
  </si>
  <si>
    <t>七、大中型水库库区基金收入</t>
  </si>
  <si>
    <t>八、彩票公益金收入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</si>
  <si>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</si>
  <si>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</si>
  <si>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</si>
  <si>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</si>
  <si>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</si>
  <si>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</si>
  <si>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十五、其他政府性基金收入</t>
  </si>
  <si>
    <t>政府性基金预算收入合计</t>
  </si>
  <si>
    <t>公开表12</t>
  </si>
  <si>
    <t>2020年遂宁高新区政府性基金支出执行情况表</t>
  </si>
  <si>
    <t>为上年决算
（%）</t>
  </si>
  <si>
    <t>一、国家电影事业发展专项资金及对应专项债务收入安排的支出</t>
  </si>
  <si>
    <t>二、大中型水库移民后期扶持基金支出</t>
  </si>
  <si>
    <t>三、小型水库移民扶助基金及对应专项债务收入安排的支出</t>
  </si>
  <si>
    <t>四、可再生能源电价附加收入安排的支出</t>
  </si>
  <si>
    <t>五、国有土地使用权出让收入及对应专项债务收入安排的支出</t>
  </si>
  <si>
    <t>六、国有土地收益基金及对应专项债务收入安排的支出</t>
  </si>
  <si>
    <t>七、农业土地开发资金及对应专项债务收入安排的支出</t>
  </si>
  <si>
    <t>八、城市基础设施配套费及对应专项债务收入安排的支出</t>
  </si>
  <si>
    <t>九、污水处理费及对应专项债务收入安排的支出</t>
  </si>
  <si>
    <t>十、大中型水库库区基金及对应专项债务收入安排的支出</t>
  </si>
  <si>
    <t>十一、国家重大水利工程建设基金及对应专项债务收入安排的支出</t>
  </si>
  <si>
    <t>十二、车辆通行费及对应专项债务收入安排的支出</t>
  </si>
  <si>
    <t>十三、港口建设费及对应专项债务收入安排的支出</t>
  </si>
  <si>
    <t>十四、民航发展基金支出</t>
  </si>
  <si>
    <t>十五、农网还贷资金支出</t>
  </si>
  <si>
    <t>十六、旅游发展基金支出</t>
  </si>
  <si>
    <t>十七、其他政府性基金及对应专项债务收入安排的支出</t>
  </si>
  <si>
    <t>十八、彩票发行销售机构业务费安排的支出</t>
  </si>
  <si>
    <t>十九、彩票公益金及对应专项债务收入安排的支出</t>
  </si>
  <si>
    <t>二十、地方政府专项债务付息支出</t>
  </si>
  <si>
    <t>二十一、地方政府专项债务发行费用支出</t>
  </si>
  <si>
    <t xml:space="preserve">二十二、棚户区改造专项债券收入安排的支出  </t>
  </si>
  <si>
    <t>二十三、抗疫特别国债安排的支出</t>
  </si>
  <si>
    <t>政府性基金预算支出合计</t>
  </si>
  <si>
    <t>公开表13</t>
  </si>
  <si>
    <t>2020年遂宁高新区政府性基金收支执行情况平衡表</t>
  </si>
  <si>
    <t>政府性基金收入</t>
  </si>
  <si>
    <t>政府性基金支出</t>
  </si>
  <si>
    <t>调入资金</t>
  </si>
  <si>
    <t xml:space="preserve">  地方政府专项债务还本支出</t>
  </si>
  <si>
    <t xml:space="preserve">  地方政府债务收入</t>
  </si>
  <si>
    <t>收入总计</t>
  </si>
  <si>
    <t>支出总计</t>
  </si>
  <si>
    <t>公开表14</t>
  </si>
  <si>
    <r>
      <rPr>
        <b/>
        <sz val="20"/>
        <color rgb="FF000000"/>
        <rFont val="宋体"/>
        <charset val="134"/>
      </rPr>
      <t>2020年中省</t>
    </r>
    <r>
      <rPr>
        <b/>
        <sz val="20"/>
        <color rgb="FF000000"/>
        <rFont val="宋体"/>
        <charset val="134"/>
      </rPr>
      <t>市</t>
    </r>
    <r>
      <rPr>
        <b/>
        <sz val="20"/>
        <color rgb="FF000000"/>
        <rFont val="宋体"/>
        <charset val="134"/>
      </rPr>
      <t>对遂宁高新区政府性基金
转移支付补助执行情况表</t>
    </r>
  </si>
  <si>
    <t xml:space="preserve">    农网还贷资金收入</t>
  </si>
  <si>
    <t xml:space="preserve">    铁路建设基金收入</t>
  </si>
  <si>
    <t xml:space="preserve">    民航发展基金收入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</si>
  <si>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</si>
  <si>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</si>
  <si>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</si>
  <si>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</si>
  <si>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</si>
  <si>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</si>
  <si>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</si>
  <si>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大中型水库移民后期扶持基金收入</t>
  </si>
  <si>
    <t xml:space="preserve">    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</si>
  <si>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</si>
  <si>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</si>
  <si>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</si>
  <si>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</si>
  <si>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</si>
  <si>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</si>
  <si>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</si>
  <si>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</si>
  <si>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</si>
  <si>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</si>
  <si>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</si>
  <si>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</si>
  <si>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污水处理费收入</t>
  </si>
  <si>
    <t xml:space="preserve">    彩票发行机构和彩票销售机构的业务费用</t>
  </si>
  <si>
    <t xml:space="preserve">    其他政府性基金收入</t>
  </si>
  <si>
    <t xml:space="preserve">    抗疫特别国债收入</t>
  </si>
  <si>
    <t>公开表15</t>
  </si>
  <si>
    <t>2020年遂宁高新区区本级政府性基金收入执行情况表</t>
  </si>
  <si>
    <t>公开表16</t>
  </si>
  <si>
    <t>2020年遂宁高新区区本级政府性基金支出执行情况表</t>
  </si>
  <si>
    <t>公开表17</t>
  </si>
  <si>
    <t>2020年高新区对下政府性基金转移支付补助分地区执行情况表</t>
  </si>
  <si>
    <t>地区</t>
  </si>
  <si>
    <t>公开表18</t>
  </si>
  <si>
    <t>2020年高新区对下政府性基金转移支付补助执行情况表</t>
  </si>
  <si>
    <t>预 算 科 目</t>
  </si>
  <si>
    <t>补助下级支出</t>
  </si>
  <si>
    <t xml:space="preserve">   一、国家电影事业发展专项资金安排支出</t>
  </si>
  <si>
    <t xml:space="preserve">   二、大中型水库移民后期扶持基金支出</t>
  </si>
  <si>
    <t xml:space="preserve">   三、小型水库移民扶助基金安排支出</t>
  </si>
  <si>
    <t xml:space="preserve">   四、国有土地使用权出让收入安排的支出</t>
  </si>
  <si>
    <t xml:space="preserve">   五、城市公用事业附加安排的支出</t>
  </si>
  <si>
    <t xml:space="preserve">   六、国有土地收益基金安排的支出</t>
  </si>
  <si>
    <r>
      <rPr>
        <sz val="12"/>
        <color rgb="FF000000"/>
        <rFont val="宋体"/>
        <charset val="134"/>
      </rPr>
      <t xml:space="preserve">   </t>
    </r>
    <r>
      <rPr>
        <sz val="12"/>
        <color rgb="FF000000"/>
        <rFont val="宋体"/>
        <charset val="134"/>
      </rPr>
      <t>七、农业土地开发资金安排的支出</t>
    </r>
  </si>
  <si>
    <t xml:space="preserve">   八、城市基础设施配套费安排的支出</t>
  </si>
  <si>
    <r>
      <rPr>
        <sz val="12"/>
        <color rgb="FF000000"/>
        <rFont val="宋体"/>
        <charset val="134"/>
      </rPr>
      <t xml:space="preserve">   </t>
    </r>
    <r>
      <rPr>
        <sz val="12"/>
        <color rgb="FF000000"/>
        <rFont val="宋体"/>
        <charset val="134"/>
      </rPr>
      <t>九、污水处理费安排的支出</t>
    </r>
  </si>
  <si>
    <t xml:space="preserve">   十、大中型水库库区基金安排的支出</t>
  </si>
  <si>
    <t xml:space="preserve">   十一、国家重大水利工程建设基金安排的支出</t>
  </si>
  <si>
    <t xml:space="preserve">   十二、车辆通行费安排的支出</t>
  </si>
  <si>
    <t xml:space="preserve">   十三、港口建设费安排的支出</t>
  </si>
  <si>
    <r>
      <rPr>
        <sz val="12"/>
        <color rgb="FF000000"/>
        <rFont val="宋体"/>
        <charset val="134"/>
      </rPr>
      <t xml:space="preserve">   </t>
    </r>
    <r>
      <rPr>
        <sz val="12"/>
        <color rgb="FF000000"/>
        <rFont val="宋体"/>
        <charset val="134"/>
      </rPr>
      <t>十四、民航发展基金支出</t>
    </r>
  </si>
  <si>
    <r>
      <rPr>
        <sz val="12"/>
        <color rgb="FF000000"/>
        <rFont val="宋体"/>
        <charset val="134"/>
      </rPr>
      <t xml:space="preserve">   </t>
    </r>
    <r>
      <rPr>
        <sz val="12"/>
        <color rgb="FF000000"/>
        <rFont val="宋体"/>
        <charset val="134"/>
      </rPr>
      <t>十五、新型墙体材料专项基金安排的支出</t>
    </r>
  </si>
  <si>
    <t xml:space="preserve">   十六、农网还贷资金支出</t>
  </si>
  <si>
    <t xml:space="preserve">   十七、其他政府性基金安排的支出</t>
  </si>
  <si>
    <t xml:space="preserve">   十八、彩票发行销售机构业务费安排的支出</t>
  </si>
  <si>
    <t xml:space="preserve">   十九、彩票公益金安排的支出</t>
  </si>
  <si>
    <t>公开表19</t>
  </si>
  <si>
    <t>2020年遂宁高新区区本级政府性基金收支执行情况平衡表</t>
  </si>
  <si>
    <t>公开表20</t>
  </si>
  <si>
    <t>2020年遂宁高新区国有资本经营预算收入执行情况表</t>
  </si>
  <si>
    <t>调  整
预算数</t>
  </si>
  <si>
    <t>增减
（%）</t>
  </si>
  <si>
    <t>一、利润收入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</si>
  <si>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</si>
  <si>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</si>
  <si>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</si>
  <si>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</si>
  <si>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</si>
  <si>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</si>
  <si>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</si>
  <si>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</si>
  <si>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</si>
  <si>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</si>
  <si>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</si>
  <si>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</si>
  <si>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</si>
  <si>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</si>
  <si>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</si>
  <si>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</si>
  <si>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</si>
  <si>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</si>
  <si>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</si>
  <si>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</si>
  <si>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</si>
  <si>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</si>
  <si>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</si>
  <si>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</si>
  <si>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</si>
  <si>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</si>
  <si>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</si>
  <si>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</si>
  <si>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机关社团企业利润收入</t>
  </si>
  <si>
    <t xml:space="preserve">    金融企业利润收入（国资预算）</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</si>
  <si>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</si>
  <si>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</si>
  <si>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</si>
  <si>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</si>
  <si>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</si>
  <si>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</si>
  <si>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</si>
  <si>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</si>
  <si>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</si>
  <si>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</si>
  <si>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</si>
  <si>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</si>
  <si>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</si>
  <si>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</si>
  <si>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</si>
  <si>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</si>
  <si>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</si>
  <si>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</si>
  <si>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t>
  </si>
  <si>
    <t>国有资本经营预算转移支付收入</t>
  </si>
  <si>
    <t>上年结转收入</t>
  </si>
  <si>
    <t>说明：因河东新区财政预算体制原因，无国有资本经营收入预算</t>
  </si>
  <si>
    <t>公开表21</t>
  </si>
  <si>
    <t>2020年遂宁高新区国有资本经营预算支出执行情况表</t>
  </si>
  <si>
    <t>科目代码</t>
  </si>
  <si>
    <t>一、社会保障和就业支出</t>
  </si>
  <si>
    <t xml:space="preserve">  （一）补充全国社会保障基金支出</t>
  </si>
  <si>
    <t xml:space="preserve">      国有资本经营预算补充社保基金支出</t>
  </si>
  <si>
    <t>二、国有资本经营预算支出</t>
  </si>
  <si>
    <t xml:space="preserve">  （一）解决历史遗留问题及改革成本支出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</si>
  <si>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</si>
  <si>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</si>
  <si>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</si>
  <si>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</si>
  <si>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</si>
  <si>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</si>
  <si>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</si>
  <si>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</si>
  <si>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</si>
  <si>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（二）国有企业资本金注入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</si>
  <si>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</si>
  <si>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</si>
  <si>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</si>
  <si>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</si>
  <si>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</si>
  <si>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</si>
  <si>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</si>
  <si>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</si>
  <si>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（三）国有企业政策性补贴</t>
  </si>
  <si>
    <t xml:space="preserve">      国有企业政策性补贴</t>
  </si>
  <si>
    <t xml:space="preserve">  （四）金融国有资本经营预算支出</t>
  </si>
  <si>
    <t xml:space="preserve">      资本性支出</t>
  </si>
  <si>
    <t xml:space="preserve">      改革性支出</t>
  </si>
  <si>
    <t xml:space="preserve">      其他金融国有资本经营预算支出</t>
  </si>
  <si>
    <t xml:space="preserve">  （五）其他国有资本经营预算支出</t>
  </si>
  <si>
    <t xml:space="preserve">      其他国有资本经营预算支出</t>
  </si>
  <si>
    <t>三、转移性支出</t>
  </si>
  <si>
    <t xml:space="preserve">  （一）调出资金</t>
  </si>
  <si>
    <t xml:space="preserve">      国有资本经营预算调出资金</t>
  </si>
  <si>
    <t>国有资本经营预算支出</t>
  </si>
  <si>
    <t>结转下年支出</t>
  </si>
  <si>
    <t>公开表22</t>
  </si>
  <si>
    <t>2020年遂宁高新区国有资本经营预算收支执行情况平衡表</t>
  </si>
  <si>
    <t xml:space="preserve">  一、利润收入</t>
  </si>
  <si>
    <t xml:space="preserve">  一、解决历史遗留问题及改革成本支出</t>
  </si>
  <si>
    <t xml:space="preserve">  二、股利、股息收入</t>
  </si>
  <si>
    <t xml:space="preserve">  二、国有企业资本金注入</t>
  </si>
  <si>
    <t xml:space="preserve">  三、产权转让收入</t>
  </si>
  <si>
    <t xml:space="preserve">  三、国有企业政策性补贴</t>
  </si>
  <si>
    <t xml:space="preserve">  四、清算收入</t>
  </si>
  <si>
    <t xml:space="preserve">  四、金融国有资本经营预算支出</t>
  </si>
  <si>
    <t xml:space="preserve">  五、其他收入</t>
  </si>
  <si>
    <t xml:space="preserve">  五、其他国有资本经营预算支出</t>
  </si>
  <si>
    <t>转移支付收入</t>
  </si>
  <si>
    <t>转移支付支出</t>
  </si>
  <si>
    <t>调出资金</t>
  </si>
  <si>
    <t>公开表23</t>
  </si>
  <si>
    <t>2020年高新区对下国有资本经营预算转移支付补助分地区执行情况表</t>
  </si>
  <si>
    <t>公开表24</t>
  </si>
  <si>
    <t>2020年遂宁高新区社会保险基金收入执行情况表</t>
  </si>
  <si>
    <t>一、城镇职工基本医疗保险基金收入</t>
  </si>
  <si>
    <t xml:space="preserve">    其中：基本医疗保险费收入</t>
  </si>
  <si>
    <r>
      <rPr>
        <sz val="12"/>
        <color rgb="FF000000"/>
        <rFont val="宋体"/>
        <charset val="134"/>
      </rPr>
      <t xml:space="preserve">  </t>
    </r>
    <r>
      <rPr>
        <sz val="11"/>
        <color rgb="FF000000"/>
        <rFont val="宋体"/>
        <charset val="134"/>
      </rPr>
      <t xml:space="preserve"> </t>
    </r>
    <r>
      <rPr>
        <sz val="12"/>
        <color rgb="FF000000"/>
        <rFont val="宋体"/>
        <charset val="134"/>
      </rPr>
      <t>基本医疗保险基金财政补贴收入</t>
    </r>
  </si>
  <si>
    <r>
      <rPr>
        <sz val="12"/>
        <color rgb="FF000000"/>
        <rFont val="宋体"/>
        <charset val="134"/>
      </rPr>
      <t xml:space="preserve"> </t>
    </r>
    <r>
      <rPr>
        <sz val="11"/>
        <color rgb="FF000000"/>
        <rFont val="宋体"/>
        <charset val="134"/>
      </rPr>
      <t xml:space="preserve"> </t>
    </r>
    <r>
      <rPr>
        <sz val="12"/>
        <color rgb="FF000000"/>
        <rFont val="宋体"/>
        <charset val="134"/>
      </rPr>
      <t xml:space="preserve"> 其他基本医疗保险基金收入</t>
    </r>
  </si>
  <si>
    <t>二、城乡居民基本医疗保险基金收入</t>
  </si>
  <si>
    <r>
      <rPr>
        <sz val="12"/>
        <color rgb="FF000000"/>
        <rFont val="宋体"/>
        <charset val="134"/>
      </rPr>
      <t xml:space="preserve"> </t>
    </r>
    <r>
      <rPr>
        <sz val="11"/>
        <color rgb="FF000000"/>
        <rFont val="宋体"/>
        <charset val="134"/>
      </rPr>
      <t xml:space="preserve">   其中：城乡居民基本医疗保险基金收入</t>
    </r>
  </si>
  <si>
    <r>
      <rPr>
        <sz val="12"/>
        <color rgb="FF000000"/>
        <rFont val="宋体"/>
        <charset val="134"/>
      </rPr>
      <t xml:space="preserve"> </t>
    </r>
    <r>
      <rPr>
        <sz val="11"/>
        <color rgb="FF000000"/>
        <rFont val="宋体"/>
        <charset val="134"/>
      </rPr>
      <t xml:space="preserve">         财政补贴收入</t>
    </r>
  </si>
  <si>
    <r>
      <rPr>
        <sz val="12"/>
        <color rgb="FF000000"/>
        <rFont val="宋体"/>
        <charset val="134"/>
      </rPr>
      <t xml:space="preserve"> </t>
    </r>
    <r>
      <rPr>
        <sz val="11"/>
        <color rgb="FF000000"/>
        <rFont val="宋体"/>
        <charset val="134"/>
      </rPr>
      <t xml:space="preserve">         </t>
    </r>
    <r>
      <rPr>
        <sz val="12"/>
        <color rgb="FF000000"/>
        <rFont val="宋体"/>
        <charset val="134"/>
      </rPr>
      <t>其他收入</t>
    </r>
  </si>
  <si>
    <t>三、失业保险基金收入</t>
  </si>
  <si>
    <t xml:space="preserve">    其中：失业保险费收入</t>
  </si>
  <si>
    <r>
      <rPr>
        <sz val="12"/>
        <color rgb="FF000000"/>
        <rFont val="宋体"/>
        <charset val="134"/>
      </rPr>
      <t xml:space="preserve"> </t>
    </r>
    <r>
      <rPr>
        <sz val="11"/>
        <color rgb="FF000000"/>
        <rFont val="宋体"/>
        <charset val="134"/>
      </rPr>
      <t xml:space="preserve"> </t>
    </r>
    <r>
      <rPr>
        <sz val="12"/>
        <color rgb="FF000000"/>
        <rFont val="宋体"/>
        <charset val="134"/>
      </rPr>
      <t xml:space="preserve"> 其他失业保险基金收入</t>
    </r>
  </si>
  <si>
    <t>四、工伤保险基金收入</t>
  </si>
  <si>
    <t xml:space="preserve">    其中：工伤保险费收入</t>
  </si>
  <si>
    <r>
      <rPr>
        <sz val="12"/>
        <color rgb="FF000000"/>
        <rFont val="宋体"/>
        <charset val="134"/>
      </rPr>
      <t xml:space="preserve"> </t>
    </r>
    <r>
      <rPr>
        <sz val="11"/>
        <color rgb="FF000000"/>
        <rFont val="宋体"/>
        <charset val="134"/>
      </rPr>
      <t xml:space="preserve"> </t>
    </r>
    <r>
      <rPr>
        <sz val="12"/>
        <color rgb="FF000000"/>
        <rFont val="宋体"/>
        <charset val="134"/>
      </rPr>
      <t xml:space="preserve"> </t>
    </r>
    <r>
      <rPr>
        <sz val="11"/>
        <color rgb="FF000000"/>
        <rFont val="宋体"/>
        <charset val="134"/>
      </rPr>
      <t xml:space="preserve">       </t>
    </r>
    <r>
      <rPr>
        <sz val="12"/>
        <color rgb="FF000000"/>
        <rFont val="宋体"/>
        <charset val="134"/>
      </rPr>
      <t>其他工伤保险基金收入</t>
    </r>
  </si>
  <si>
    <t>五、生育保险基金收入</t>
  </si>
  <si>
    <r>
      <rPr>
        <sz val="12"/>
        <color rgb="FF000000"/>
        <rFont val="宋体"/>
        <charset val="134"/>
      </rPr>
      <t xml:space="preserve"> </t>
    </r>
    <r>
      <rPr>
        <sz val="11"/>
        <color rgb="FF000000"/>
        <rFont val="宋体"/>
        <charset val="134"/>
      </rPr>
      <t xml:space="preserve">   其中：生育保险基金收入</t>
    </r>
  </si>
  <si>
    <r>
      <rPr>
        <sz val="12"/>
        <color rgb="FF000000"/>
        <rFont val="宋体"/>
        <charset val="134"/>
      </rPr>
      <t xml:space="preserve"> </t>
    </r>
    <r>
      <rPr>
        <sz val="11"/>
        <color rgb="FF000000"/>
        <rFont val="宋体"/>
        <charset val="134"/>
      </rPr>
      <t xml:space="preserve"> </t>
    </r>
    <r>
      <rPr>
        <sz val="12"/>
        <color rgb="FF000000"/>
        <rFont val="宋体"/>
        <charset val="134"/>
      </rPr>
      <t xml:space="preserve"> </t>
    </r>
    <r>
      <rPr>
        <sz val="11"/>
        <color rgb="FF000000"/>
        <rFont val="宋体"/>
        <charset val="134"/>
      </rPr>
      <t xml:space="preserve">       </t>
    </r>
    <r>
      <rPr>
        <sz val="12"/>
        <color rgb="FF000000"/>
        <rFont val="宋体"/>
        <charset val="134"/>
      </rPr>
      <t>其他生育保险基金收入</t>
    </r>
  </si>
  <si>
    <t>六、城乡居民基本养老保险基金收入</t>
  </si>
  <si>
    <r>
      <rPr>
        <sz val="12"/>
        <color rgb="FF000000"/>
        <rFont val="宋体"/>
        <charset val="134"/>
      </rPr>
      <t xml:space="preserve"> </t>
    </r>
    <r>
      <rPr>
        <sz val="11"/>
        <color rgb="FF000000"/>
        <rFont val="宋体"/>
        <charset val="134"/>
      </rPr>
      <t xml:space="preserve">   其中：城乡居民基本养老保险基金收入</t>
    </r>
  </si>
  <si>
    <t>社会保险基金
收入合计</t>
  </si>
  <si>
    <t>合  计</t>
  </si>
  <si>
    <t>其中：保险基金收入</t>
  </si>
  <si>
    <t xml:space="preserve">      财政补贴收入</t>
  </si>
  <si>
    <t>其他保险基金收入</t>
  </si>
  <si>
    <t>公开表25</t>
  </si>
  <si>
    <t>2020年遂宁高新区社会保险基金支出执行情况表</t>
  </si>
  <si>
    <t>一、城镇职工基本医疗保险基金支出</t>
  </si>
  <si>
    <t xml:space="preserve">    其中：基本医疗保险基金待遇支出</t>
  </si>
  <si>
    <r>
      <rPr>
        <sz val="12"/>
        <color rgb="FF000000"/>
        <rFont val="宋体"/>
        <charset val="134"/>
      </rPr>
      <t xml:space="preserve">  </t>
    </r>
    <r>
      <rPr>
        <sz val="11"/>
        <color rgb="FF000000"/>
        <rFont val="宋体"/>
        <charset val="134"/>
      </rPr>
      <t xml:space="preserve"> </t>
    </r>
    <r>
      <rPr>
        <sz val="12"/>
        <color rgb="FF000000"/>
        <rFont val="宋体"/>
        <charset val="134"/>
      </rPr>
      <t>其他基本医疗保险基金支出</t>
    </r>
  </si>
  <si>
    <t>二、城乡居民基本医疗保险基金支出</t>
  </si>
  <si>
    <r>
      <rPr>
        <sz val="12"/>
        <color rgb="FF000000"/>
        <rFont val="宋体"/>
        <charset val="134"/>
      </rPr>
      <t xml:space="preserve"> </t>
    </r>
    <r>
      <rPr>
        <sz val="11"/>
        <color rgb="FF000000"/>
        <rFont val="宋体"/>
        <charset val="134"/>
      </rPr>
      <t xml:space="preserve">   其中：城乡居民基本医疗保险基金支出</t>
    </r>
  </si>
  <si>
    <r>
      <rPr>
        <sz val="12"/>
        <color rgb="FF000000"/>
        <rFont val="宋体"/>
        <charset val="134"/>
      </rPr>
      <t xml:space="preserve"> </t>
    </r>
    <r>
      <rPr>
        <sz val="11"/>
        <color rgb="FF000000"/>
        <rFont val="宋体"/>
        <charset val="134"/>
      </rPr>
      <t xml:space="preserve">       其他城乡居民基本医疗保险基金支出</t>
    </r>
  </si>
  <si>
    <t>三、失业保险基金支出</t>
  </si>
  <si>
    <t xml:space="preserve">    其中：失业保险待遇支出</t>
  </si>
  <si>
    <r>
      <rPr>
        <sz val="12"/>
        <color rgb="FF000000"/>
        <rFont val="宋体"/>
        <charset val="134"/>
      </rPr>
      <t xml:space="preserve"> </t>
    </r>
    <r>
      <rPr>
        <sz val="11"/>
        <color rgb="FF000000"/>
        <rFont val="宋体"/>
        <charset val="134"/>
      </rPr>
      <t xml:space="preserve">  </t>
    </r>
    <r>
      <rPr>
        <sz val="12"/>
        <color rgb="FF000000"/>
        <rFont val="宋体"/>
        <charset val="134"/>
      </rPr>
      <t>医疗保险费支出</t>
    </r>
  </si>
  <si>
    <r>
      <rPr>
        <sz val="12"/>
        <color rgb="FF000000"/>
        <rFont val="宋体"/>
        <charset val="134"/>
      </rPr>
      <t xml:space="preserve"> </t>
    </r>
    <r>
      <rPr>
        <sz val="11"/>
        <color rgb="FF000000"/>
        <rFont val="宋体"/>
        <charset val="134"/>
      </rPr>
      <t xml:space="preserve">  </t>
    </r>
    <r>
      <rPr>
        <sz val="12"/>
        <color rgb="FF000000"/>
        <rFont val="宋体"/>
        <charset val="134"/>
      </rPr>
      <t>丧葬抚恤补助支出</t>
    </r>
  </si>
  <si>
    <r>
      <rPr>
        <sz val="12"/>
        <color rgb="FF000000"/>
        <rFont val="宋体"/>
        <charset val="134"/>
      </rPr>
      <t xml:space="preserve"> </t>
    </r>
    <r>
      <rPr>
        <sz val="11"/>
        <color rgb="FF000000"/>
        <rFont val="宋体"/>
        <charset val="134"/>
      </rPr>
      <t xml:space="preserve">  </t>
    </r>
    <r>
      <rPr>
        <sz val="12"/>
        <color rgb="FF000000"/>
        <rFont val="宋体"/>
        <charset val="134"/>
      </rPr>
      <t>稳岗补贴支出</t>
    </r>
  </si>
  <si>
    <r>
      <rPr>
        <sz val="12"/>
        <color rgb="FF000000"/>
        <rFont val="宋体"/>
        <charset val="134"/>
      </rPr>
      <t xml:space="preserve"> </t>
    </r>
    <r>
      <rPr>
        <sz val="11"/>
        <color rgb="FF000000"/>
        <rFont val="宋体"/>
        <charset val="134"/>
      </rPr>
      <t xml:space="preserve">  </t>
    </r>
    <r>
      <rPr>
        <sz val="12"/>
        <color rgb="FF000000"/>
        <rFont val="宋体"/>
        <charset val="134"/>
      </rPr>
      <t>上解上级支出</t>
    </r>
  </si>
  <si>
    <r>
      <rPr>
        <sz val="12"/>
        <color rgb="FF000000"/>
        <rFont val="宋体"/>
        <charset val="134"/>
      </rPr>
      <t xml:space="preserve"> </t>
    </r>
    <r>
      <rPr>
        <sz val="11"/>
        <color rgb="FF000000"/>
        <rFont val="宋体"/>
        <charset val="134"/>
      </rPr>
      <t xml:space="preserve">  </t>
    </r>
    <r>
      <rPr>
        <sz val="12"/>
        <color rgb="FF000000"/>
        <rFont val="宋体"/>
        <charset val="134"/>
      </rPr>
      <t>其他失业保险基金支出</t>
    </r>
  </si>
  <si>
    <t>四、工伤保险基金支出</t>
  </si>
  <si>
    <t xml:space="preserve">    其中：工伤保险待遇支出</t>
  </si>
  <si>
    <r>
      <rPr>
        <sz val="12"/>
        <color rgb="FF000000"/>
        <rFont val="宋体"/>
        <charset val="134"/>
      </rPr>
      <t xml:space="preserve"> </t>
    </r>
    <r>
      <rPr>
        <sz val="11"/>
        <color rgb="FF000000"/>
        <rFont val="宋体"/>
        <charset val="134"/>
      </rPr>
      <t xml:space="preserve">  </t>
    </r>
    <r>
      <rPr>
        <sz val="12"/>
        <color rgb="FF000000"/>
        <rFont val="宋体"/>
        <charset val="134"/>
      </rPr>
      <t>其他工伤保险基金支出</t>
    </r>
  </si>
  <si>
    <r>
      <rPr>
        <sz val="12"/>
        <color rgb="FF000000"/>
        <rFont val="宋体"/>
        <charset val="134"/>
      </rPr>
      <t xml:space="preserve"> </t>
    </r>
    <r>
      <rPr>
        <sz val="11"/>
        <color rgb="FF000000"/>
        <rFont val="宋体"/>
        <charset val="134"/>
      </rPr>
      <t xml:space="preserve">  </t>
    </r>
    <r>
      <rPr>
        <sz val="12"/>
        <color rgb="FF000000"/>
        <rFont val="宋体"/>
        <charset val="134"/>
      </rPr>
      <t>上解统筹基金支出</t>
    </r>
  </si>
  <si>
    <t>五、生育保险基金支出</t>
  </si>
  <si>
    <t xml:space="preserve">    其中：生育保险待遇支出</t>
  </si>
  <si>
    <r>
      <rPr>
        <sz val="12"/>
        <color rgb="FF000000"/>
        <rFont val="宋体"/>
        <charset val="134"/>
      </rPr>
      <t xml:space="preserve"> </t>
    </r>
    <r>
      <rPr>
        <sz val="11"/>
        <color rgb="FF000000"/>
        <rFont val="宋体"/>
        <charset val="134"/>
      </rPr>
      <t xml:space="preserve">  </t>
    </r>
    <r>
      <rPr>
        <sz val="12"/>
        <color rgb="FF000000"/>
        <rFont val="宋体"/>
        <charset val="134"/>
      </rPr>
      <t>其他生育保险基金支出</t>
    </r>
  </si>
  <si>
    <t>六、城乡居民基本养老保险基金支出</t>
  </si>
  <si>
    <r>
      <rPr>
        <sz val="12"/>
        <color rgb="FF000000"/>
        <rFont val="宋体"/>
        <charset val="134"/>
      </rPr>
      <t xml:space="preserve"> </t>
    </r>
    <r>
      <rPr>
        <sz val="11"/>
        <color rgb="FF000000"/>
        <rFont val="宋体"/>
        <charset val="134"/>
      </rPr>
      <t xml:space="preserve">   其中：城乡居民基本养老保险基金支出</t>
    </r>
  </si>
  <si>
    <t>社会保险基金支出合计</t>
  </si>
  <si>
    <t>公开表26</t>
  </si>
  <si>
    <t>2020年遂宁高新区社会保险基金结余执行情况表</t>
  </si>
  <si>
    <t>一、城镇职工基本医疗保险基金本年收支结余</t>
  </si>
  <si>
    <r>
      <rPr>
        <sz val="12"/>
        <color rgb="FF000000"/>
        <rFont val="宋体"/>
        <charset val="134"/>
      </rPr>
      <t xml:space="preserve"> </t>
    </r>
    <r>
      <rPr>
        <sz val="11"/>
        <color rgb="FF000000"/>
        <rFont val="宋体"/>
        <charset val="134"/>
      </rPr>
      <t xml:space="preserve">   </t>
    </r>
    <r>
      <rPr>
        <sz val="12"/>
        <color rgb="FF000000"/>
        <rFont val="宋体"/>
        <charset val="134"/>
      </rPr>
      <t>城镇职工基本医疗保险基金年末滚存结余</t>
    </r>
  </si>
  <si>
    <t>二、城乡居民基本医疗保险基金本年收支结余</t>
  </si>
  <si>
    <r>
      <rPr>
        <sz val="12"/>
        <color rgb="FF000000"/>
        <rFont val="宋体"/>
        <charset val="134"/>
      </rPr>
      <t xml:space="preserve"> </t>
    </r>
    <r>
      <rPr>
        <sz val="11"/>
        <color rgb="FF000000"/>
        <rFont val="宋体"/>
        <charset val="134"/>
      </rPr>
      <t xml:space="preserve">   </t>
    </r>
    <r>
      <rPr>
        <sz val="12"/>
        <color rgb="FF000000"/>
        <rFont val="宋体"/>
        <charset val="134"/>
      </rPr>
      <t>城乡居民基本医疗保险基金年末滚存结余</t>
    </r>
  </si>
  <si>
    <t>三、失业保险基金本年收支结余</t>
  </si>
  <si>
    <r>
      <rPr>
        <sz val="12"/>
        <color rgb="FF000000"/>
        <rFont val="宋体"/>
        <charset val="134"/>
      </rPr>
      <t xml:space="preserve"> </t>
    </r>
    <r>
      <rPr>
        <sz val="11"/>
        <color rgb="FF000000"/>
        <rFont val="宋体"/>
        <charset val="134"/>
      </rPr>
      <t xml:space="preserve">   </t>
    </r>
    <r>
      <rPr>
        <sz val="12"/>
        <color rgb="FF000000"/>
        <rFont val="宋体"/>
        <charset val="134"/>
      </rPr>
      <t>失业保险基金年末滚存结余</t>
    </r>
  </si>
  <si>
    <t>四、工伤保险基金本年收支结余</t>
  </si>
  <si>
    <r>
      <rPr>
        <sz val="12"/>
        <color rgb="FF000000"/>
        <rFont val="宋体"/>
        <charset val="134"/>
      </rPr>
      <t xml:space="preserve"> </t>
    </r>
    <r>
      <rPr>
        <sz val="11"/>
        <color rgb="FF000000"/>
        <rFont val="宋体"/>
        <charset val="134"/>
      </rPr>
      <t xml:space="preserve">   </t>
    </r>
    <r>
      <rPr>
        <sz val="12"/>
        <color rgb="FF000000"/>
        <rFont val="宋体"/>
        <charset val="134"/>
      </rPr>
      <t>工伤保险基金年末滚存结余</t>
    </r>
  </si>
  <si>
    <t>五、生育保险基金本年收支结余</t>
  </si>
  <si>
    <r>
      <rPr>
        <sz val="12"/>
        <color rgb="FF000000"/>
        <rFont val="宋体"/>
        <charset val="134"/>
      </rPr>
      <t xml:space="preserve"> </t>
    </r>
    <r>
      <rPr>
        <sz val="11"/>
        <color rgb="FF000000"/>
        <rFont val="宋体"/>
        <charset val="134"/>
      </rPr>
      <t xml:space="preserve">   </t>
    </r>
    <r>
      <rPr>
        <sz val="12"/>
        <color rgb="FF000000"/>
        <rFont val="宋体"/>
        <charset val="134"/>
      </rPr>
      <t>生育保险基金年末滚存结余</t>
    </r>
  </si>
  <si>
    <t>六、城乡居民基本养老保险基金本年收支结余</t>
  </si>
  <si>
    <r>
      <rPr>
        <sz val="12"/>
        <color rgb="FF000000"/>
        <rFont val="宋体"/>
        <charset val="134"/>
      </rPr>
      <t xml:space="preserve"> </t>
    </r>
    <r>
      <rPr>
        <sz val="11"/>
        <color rgb="FF000000"/>
        <rFont val="宋体"/>
        <charset val="134"/>
      </rPr>
      <t xml:space="preserve">   </t>
    </r>
    <r>
      <rPr>
        <sz val="12"/>
        <color rgb="FF000000"/>
        <rFont val="宋体"/>
        <charset val="134"/>
      </rPr>
      <t>城乡居民基本养老保险基金年末滚存结余</t>
    </r>
  </si>
  <si>
    <t>社会保险基金本年收支结余</t>
  </si>
  <si>
    <t>社会保险基金年末滚存结余</t>
  </si>
  <si>
    <t>公开表27</t>
  </si>
  <si>
    <t>2020年高新区地方政府专项债务余额情况表</t>
  </si>
  <si>
    <t>项    目</t>
  </si>
  <si>
    <t>专项债务</t>
  </si>
  <si>
    <t>专项债券</t>
  </si>
  <si>
    <t>非债券形式
债  务</t>
  </si>
  <si>
    <t>一2019年末余额</t>
  </si>
  <si>
    <t>二、2020年新增额</t>
  </si>
  <si>
    <t>三、2020年或有债务转化额</t>
  </si>
  <si>
    <t>四、2020年偿还额</t>
  </si>
  <si>
    <t>五、2020年末余额</t>
  </si>
  <si>
    <t>说明：本表反映的举借额和偿还额均包含置换债券和再融资债券。</t>
  </si>
  <si>
    <t>公开表28</t>
  </si>
  <si>
    <t>2020年高新区地方政府专项债务
分地区情况表</t>
  </si>
  <si>
    <t>地    区</t>
  </si>
  <si>
    <t>债务限额</t>
  </si>
  <si>
    <t>债务余额</t>
  </si>
  <si>
    <t>遂宁高新区</t>
  </si>
  <si>
    <t>公开表29</t>
  </si>
  <si>
    <t>2020年高新区本级地方政府性债务余额情况汇总表</t>
  </si>
  <si>
    <t>政府债务</t>
  </si>
  <si>
    <t>或有债务</t>
  </si>
  <si>
    <t>一般债券</t>
  </si>
  <si>
    <t xml:space="preserve">非债券形式
债务 </t>
  </si>
  <si>
    <t>一、2019年末余额</t>
  </si>
  <si>
    <t>说明：本表反映的举借额和偿还额均包含置换债券和借新还旧债券。</t>
  </si>
  <si>
    <t>公开表30</t>
  </si>
  <si>
    <t>2020年高新区地方政府债务分地区情况汇总表</t>
  </si>
  <si>
    <t xml:space="preserve">                                                          </t>
  </si>
  <si>
    <t>样表31</t>
  </si>
  <si>
    <t>遂宁市高新区地方政府债券发行及还本付息情况表</t>
  </si>
  <si>
    <t>公式</t>
  </si>
  <si>
    <t>本地区</t>
  </si>
  <si>
    <t>本级</t>
  </si>
  <si>
    <t>一、2019年发行预计执行数</t>
  </si>
  <si>
    <t>A=B+D</t>
  </si>
  <si>
    <t>（一）一般债券</t>
  </si>
  <si>
    <t>B</t>
  </si>
  <si>
    <t xml:space="preserve">   其中：再融资债券</t>
  </si>
  <si>
    <t>C</t>
  </si>
  <si>
    <t>（二）专项债券</t>
  </si>
  <si>
    <t>D</t>
  </si>
  <si>
    <t>E</t>
  </si>
  <si>
    <t>二、2019年还本预计执行数</t>
  </si>
  <si>
    <t>F=G+H</t>
  </si>
  <si>
    <t>G</t>
  </si>
  <si>
    <t>H</t>
  </si>
  <si>
    <t>三、2019年付息预计执行数</t>
  </si>
  <si>
    <t>I=J+K</t>
  </si>
  <si>
    <t>J</t>
  </si>
  <si>
    <t>K</t>
  </si>
  <si>
    <t>四、2020年还本预算数</t>
  </si>
  <si>
    <t>L=M+O</t>
  </si>
  <si>
    <t>M</t>
  </si>
  <si>
    <t xml:space="preserve">   其中：再融资</t>
  </si>
  <si>
    <t xml:space="preserve">         财政预算安排 </t>
  </si>
  <si>
    <t>N</t>
  </si>
  <si>
    <t>O</t>
  </si>
  <si>
    <t xml:space="preserve">         财政预算安排</t>
  </si>
  <si>
    <t>P</t>
  </si>
  <si>
    <t>五、2020年付息预算数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</si>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</sst>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_ "/>
    <numFmt numFmtId="178" formatCode="#,##0.00_);[Red]\(#,##0.00\)"/>
    <numFmt numFmtId="179" formatCode="#,##0.00_ "/>
    <numFmt numFmtId="180" formatCode="#,##0_);[Red]\(#,##0\)"/>
    <numFmt numFmtId="181" formatCode="0.00_ "/>
    <numFmt numFmtId="182" formatCode="0_ "/>
    <numFmt numFmtId="183" formatCode="#,##0_ "/>
    <numFmt numFmtId="184" formatCode="____@"/>
    <numFmt numFmtId="185" formatCode="0.0_);[Red]\(0.0\)"/>
    <numFmt numFmtId="186" formatCode="0_ ;[Red]\-0\ "/>
    <numFmt numFmtId="187" formatCode="0.00_);[Red]\(0.00\)"/>
  </numFmts>
  <fonts count="44">
    <font>
      <sz val="12"/>
      <color theme="1"/>
      <name val="等线"/>
      <charset val="134"/>
      <scheme val="minor"/>
    </font>
    <font>
      <sz val="12"/>
      <color rgb="FF000000"/>
      <name val="方正黑体简体"/>
      <charset val="134"/>
    </font>
    <font>
      <b/>
      <sz val="20"/>
      <color rgb="FF000000"/>
      <name val="方正小标宋简体"/>
      <charset val="134"/>
    </font>
    <font>
      <sz val="12"/>
      <color rgb="FF000000"/>
      <name val="宋体"/>
      <charset val="134"/>
    </font>
    <font>
      <b/>
      <sz val="11"/>
      <color rgb="FF000000"/>
      <name val="宋体"/>
      <charset val="134"/>
    </font>
    <font>
      <sz val="11"/>
      <color rgb="FF000000"/>
      <name val="宋体"/>
      <charset val="134"/>
    </font>
    <font>
      <sz val="20"/>
      <color rgb="FF000000"/>
      <name val="方正小标宋简体"/>
      <charset val="134"/>
    </font>
    <font>
      <b/>
      <sz val="12"/>
      <color rgb="FF000000"/>
      <name val="宋体"/>
      <charset val="134"/>
    </font>
    <font>
      <b/>
      <sz val="20"/>
      <color rgb="FF000000"/>
      <name val="宋体"/>
      <charset val="134"/>
    </font>
    <font>
      <sz val="12"/>
      <color rgb="FF000000"/>
      <name val="Arial"/>
      <charset val="134"/>
    </font>
    <font>
      <sz val="10"/>
      <color rgb="FF000000"/>
      <name val="宋体"/>
      <charset val="134"/>
    </font>
    <font>
      <b/>
      <sz val="12"/>
      <color rgb="FFFF0000"/>
      <name val="宋体"/>
      <charset val="134"/>
    </font>
    <font>
      <b/>
      <sz val="18"/>
      <color rgb="FF000000"/>
      <name val="宋体"/>
      <charset val="134"/>
    </font>
    <font>
      <sz val="12"/>
      <color rgb="FF000000"/>
      <name val="黑体"/>
      <charset val="134"/>
    </font>
    <font>
      <b/>
      <sz val="12"/>
      <color rgb="FF000000"/>
      <name val="黑体"/>
      <charset val="134"/>
    </font>
    <font>
      <b/>
      <sz val="14"/>
      <color rgb="FF000000"/>
      <name val="宋体"/>
      <charset val="134"/>
    </font>
    <font>
      <sz val="14"/>
      <color rgb="FF000000"/>
      <name val="黑体"/>
      <charset val="134"/>
    </font>
    <font>
      <b/>
      <sz val="10"/>
      <color rgb="FF000000"/>
      <name val="宋体"/>
      <charset val="134"/>
    </font>
    <font>
      <sz val="13"/>
      <color rgb="FF000000"/>
      <name val="宋体"/>
      <charset val="134"/>
    </font>
    <font>
      <b/>
      <sz val="16"/>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2"/>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2"/>
      <color rgb="FF000000"/>
      <name val="Times New Roman"/>
      <charset val="134"/>
    </font>
    <font>
      <sz val="10"/>
      <name val="宋体"/>
      <charset val="134"/>
    </font>
    <font>
      <b/>
      <sz val="9"/>
      <color rgb="FF000000"/>
      <name val="宋体"/>
      <charset val="134"/>
    </font>
    <font>
      <b/>
      <sz val="9"/>
      <color rgb="FF000000"/>
      <name val="Tahoma"/>
      <charset val="134"/>
    </font>
  </fonts>
  <fills count="36">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21" fillId="5" borderId="0" applyNumberFormat="0" applyBorder="0" applyAlignment="0" applyProtection="0">
      <alignment vertical="center"/>
    </xf>
    <xf numFmtId="0" fontId="22" fillId="6" borderId="9"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7" borderId="0" applyNumberFormat="0" applyBorder="0" applyAlignment="0" applyProtection="0">
      <alignment vertical="center"/>
    </xf>
    <xf numFmtId="0" fontId="23" fillId="8" borderId="0" applyNumberFormat="0" applyBorder="0" applyAlignment="0" applyProtection="0">
      <alignment vertical="center"/>
    </xf>
    <xf numFmtId="43" fontId="20" fillId="0" borderId="0" applyFont="0" applyFill="0" applyBorder="0" applyAlignment="0" applyProtection="0">
      <alignment vertical="center"/>
    </xf>
    <xf numFmtId="0" fontId="24" fillId="9"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10" borderId="10" applyNumberFormat="0" applyFont="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24" fillId="12" borderId="0" applyNumberFormat="0" applyBorder="0" applyAlignment="0" applyProtection="0">
      <alignment vertical="center"/>
    </xf>
    <xf numFmtId="0" fontId="27" fillId="0" borderId="12" applyNumberFormat="0" applyFill="0" applyAlignment="0" applyProtection="0">
      <alignment vertical="center"/>
    </xf>
    <xf numFmtId="0" fontId="24" fillId="13" borderId="0" applyNumberFormat="0" applyBorder="0" applyAlignment="0" applyProtection="0">
      <alignment vertical="center"/>
    </xf>
    <xf numFmtId="0" fontId="33" fillId="14" borderId="13" applyNumberFormat="0" applyAlignment="0" applyProtection="0">
      <alignment vertical="center"/>
    </xf>
    <xf numFmtId="0" fontId="34" fillId="14" borderId="9" applyNumberFormat="0" applyAlignment="0" applyProtection="0">
      <alignment vertical="center"/>
    </xf>
    <xf numFmtId="0" fontId="35" fillId="15" borderId="14" applyNumberFormat="0" applyAlignment="0" applyProtection="0">
      <alignment vertical="center"/>
    </xf>
    <xf numFmtId="0" fontId="21" fillId="16" borderId="0" applyNumberFormat="0" applyBorder="0" applyAlignment="0" applyProtection="0">
      <alignment vertical="center"/>
    </xf>
    <xf numFmtId="0" fontId="24" fillId="17" borderId="0" applyNumberFormat="0" applyBorder="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21" fillId="20" borderId="0" applyNumberFormat="0" applyBorder="0" applyAlignment="0" applyProtection="0">
      <alignment vertical="center"/>
    </xf>
    <xf numFmtId="0" fontId="24"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1" fillId="34" borderId="0" applyNumberFormat="0" applyBorder="0" applyAlignment="0" applyProtection="0">
      <alignment vertical="center"/>
    </xf>
    <xf numFmtId="0" fontId="24" fillId="35" borderId="0" applyNumberFormat="0" applyBorder="0" applyAlignment="0" applyProtection="0">
      <alignment vertical="center"/>
    </xf>
  </cellStyleXfs>
  <cellXfs count="156">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right" vertical="center" wrapText="1"/>
    </xf>
    <xf numFmtId="0" fontId="5"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177" fontId="4"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xf>
    <xf numFmtId="177" fontId="5" fillId="0" borderId="1" xfId="0" applyNumberFormat="1" applyFont="1" applyBorder="1" applyAlignment="1" applyProtection="1">
      <alignment horizontal="right" vertical="center" wrapText="1"/>
    </xf>
    <xf numFmtId="0" fontId="5" fillId="0" borderId="0" xfId="0" applyFont="1" applyAlignment="1">
      <alignment horizontal="justify" vertical="center" wrapText="1"/>
    </xf>
    <xf numFmtId="0" fontId="7" fillId="0" borderId="0" xfId="0" applyFont="1">
      <alignment vertical="center"/>
    </xf>
    <xf numFmtId="0" fontId="8" fillId="0" borderId="0" xfId="0" applyFont="1" applyAlignment="1">
      <alignment horizontal="center" vertical="center" wrapText="1"/>
    </xf>
    <xf numFmtId="0" fontId="9" fillId="0" borderId="0" xfId="0" applyFont="1" applyAlignment="1">
      <alignment vertical="center" wrapText="1"/>
    </xf>
    <xf numFmtId="0" fontId="7" fillId="0" borderId="1" xfId="0" applyFont="1" applyBorder="1" applyAlignment="1" applyProtection="1">
      <alignment horizontal="center" vertical="center" wrapText="1"/>
    </xf>
    <xf numFmtId="0" fontId="3" fillId="0" borderId="1" xfId="0" applyFont="1" applyBorder="1" applyAlignment="1" applyProtection="1">
      <alignment horizontal="left" vertical="center"/>
    </xf>
    <xf numFmtId="178" fontId="3" fillId="0" borderId="1" xfId="0" applyNumberFormat="1" applyFont="1" applyBorder="1" applyAlignment="1" applyProtection="1">
      <alignment horizontal="right" vertical="center" wrapText="1"/>
    </xf>
    <xf numFmtId="178" fontId="5" fillId="0" borderId="1" xfId="0" applyNumberFormat="1" applyFont="1" applyBorder="1" applyProtection="1">
      <alignment vertical="center"/>
    </xf>
    <xf numFmtId="0" fontId="7" fillId="0" borderId="1" xfId="0" applyFont="1" applyBorder="1" applyAlignment="1" applyProtection="1">
      <alignment horizontal="center" vertical="center"/>
    </xf>
    <xf numFmtId="178" fontId="7" fillId="0" borderId="1" xfId="0" applyNumberFormat="1" applyFont="1" applyBorder="1" applyAlignment="1" applyProtection="1">
      <alignment horizontal="right" vertical="center" wrapText="1"/>
    </xf>
    <xf numFmtId="0" fontId="3" fillId="0" borderId="0" xfId="0" applyFont="1">
      <alignment vertical="center"/>
    </xf>
    <xf numFmtId="0" fontId="3" fillId="0" borderId="0" xfId="0" applyFont="1" applyAlignment="1">
      <alignment vertical="center" wrapText="1"/>
    </xf>
    <xf numFmtId="0" fontId="3" fillId="0" borderId="2" xfId="0" applyFont="1" applyBorder="1" applyAlignment="1" applyProtection="1">
      <alignment vertical="center" wrapText="1"/>
    </xf>
    <xf numFmtId="0" fontId="3" fillId="0" borderId="2" xfId="0" applyFont="1" applyBorder="1" applyAlignment="1" applyProtection="1">
      <alignment horizontal="right"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179" fontId="10" fillId="0" borderId="1" xfId="0" applyNumberFormat="1" applyFont="1" applyBorder="1" applyAlignment="1" applyProtection="1">
      <alignment horizontal="right" vertical="center" wrapText="1"/>
    </xf>
    <xf numFmtId="179" fontId="10" fillId="0" borderId="0" xfId="0" applyNumberFormat="1" applyFont="1" applyAlignment="1">
      <alignment horizontal="right" vertical="center" wrapText="1"/>
    </xf>
    <xf numFmtId="0" fontId="3" fillId="0" borderId="5" xfId="0" applyFont="1" applyBorder="1" applyAlignment="1" applyProtection="1">
      <alignment horizontal="left" vertical="center" wrapText="1"/>
    </xf>
    <xf numFmtId="0" fontId="7" fillId="0" borderId="0" xfId="0" applyFont="1" applyAlignment="1">
      <alignment horizontal="center" vertical="center"/>
    </xf>
    <xf numFmtId="180" fontId="3" fillId="0" borderId="0" xfId="0" applyNumberFormat="1" applyFont="1">
      <alignment vertical="center"/>
    </xf>
    <xf numFmtId="178" fontId="3" fillId="0" borderId="0" xfId="0" applyNumberFormat="1" applyFont="1">
      <alignment vertical="center"/>
    </xf>
    <xf numFmtId="180" fontId="7" fillId="0" borderId="0" xfId="0" applyNumberFormat="1" applyFont="1">
      <alignment vertical="center"/>
    </xf>
    <xf numFmtId="178" fontId="7" fillId="0" borderId="0" xfId="0" applyNumberFormat="1" applyFont="1">
      <alignment vertical="center"/>
    </xf>
    <xf numFmtId="0" fontId="8" fillId="0" borderId="0" xfId="0" applyFont="1" applyAlignment="1">
      <alignment horizontal="center" vertical="center"/>
    </xf>
    <xf numFmtId="178" fontId="3" fillId="0" borderId="0" xfId="0" applyNumberFormat="1" applyFont="1" applyAlignment="1">
      <alignment horizontal="right" vertical="center"/>
    </xf>
    <xf numFmtId="180" fontId="7" fillId="0" borderId="1" xfId="0" applyNumberFormat="1" applyFont="1" applyBorder="1" applyAlignment="1" applyProtection="1">
      <alignment horizontal="center" vertical="center"/>
    </xf>
    <xf numFmtId="178" fontId="7" fillId="0" borderId="1" xfId="0" applyNumberFormat="1" applyFont="1" applyBorder="1" applyAlignment="1" applyProtection="1">
      <alignment horizontal="center" vertical="center" wrapText="1"/>
    </xf>
    <xf numFmtId="180" fontId="3" fillId="0" borderId="1" xfId="0" applyNumberFormat="1" applyFont="1" applyBorder="1" applyAlignment="1" applyProtection="1">
      <alignment horizontal="right" vertical="center" wrapText="1"/>
    </xf>
    <xf numFmtId="180" fontId="7" fillId="0" borderId="1" xfId="0" applyNumberFormat="1" applyFont="1" applyBorder="1" applyAlignment="1" applyProtection="1">
      <alignment horizontal="right" vertical="center" wrapText="1"/>
    </xf>
    <xf numFmtId="0" fontId="7" fillId="0" borderId="3" xfId="0" applyFont="1" applyBorder="1" applyAlignment="1" applyProtection="1">
      <alignment horizontal="center" vertical="center"/>
    </xf>
    <xf numFmtId="178" fontId="7" fillId="0" borderId="6" xfId="0" applyNumberFormat="1" applyFont="1" applyBorder="1" applyAlignment="1" applyProtection="1">
      <alignment horizontal="center" vertical="center"/>
    </xf>
    <xf numFmtId="178" fontId="7" fillId="0" borderId="7" xfId="0" applyNumberFormat="1" applyFont="1" applyBorder="1" applyAlignment="1" applyProtection="1">
      <alignment horizontal="center" vertical="center"/>
    </xf>
    <xf numFmtId="178" fontId="7" fillId="0" borderId="8" xfId="0" applyNumberFormat="1" applyFont="1" applyBorder="1" applyAlignment="1" applyProtection="1">
      <alignment horizontal="center" vertical="center"/>
    </xf>
    <xf numFmtId="0" fontId="7" fillId="0" borderId="4" xfId="0" applyFont="1" applyBorder="1" applyAlignment="1" applyProtection="1">
      <alignment horizontal="center" vertical="center"/>
    </xf>
    <xf numFmtId="178" fontId="7" fillId="0" borderId="1" xfId="0" applyNumberFormat="1" applyFont="1" applyBorder="1" applyAlignment="1" applyProtection="1">
      <alignment horizontal="center" vertical="center"/>
    </xf>
    <xf numFmtId="0" fontId="3" fillId="0" borderId="1" xfId="0" applyFont="1" applyBorder="1" applyProtection="1">
      <alignment vertical="center"/>
    </xf>
    <xf numFmtId="178" fontId="3" fillId="0" borderId="1" xfId="0" applyNumberFormat="1" applyFont="1" applyBorder="1" applyProtection="1">
      <alignment vertical="center"/>
    </xf>
    <xf numFmtId="0" fontId="3" fillId="0" borderId="5" xfId="0" applyFont="1" applyBorder="1" applyAlignment="1" applyProtection="1">
      <alignment horizontal="left" vertical="center"/>
    </xf>
    <xf numFmtId="0" fontId="7" fillId="0" borderId="1" xfId="0" applyFont="1" applyBorder="1" applyProtection="1">
      <alignment vertical="center"/>
    </xf>
    <xf numFmtId="0" fontId="3" fillId="0" borderId="5" xfId="0" applyFont="1" applyBorder="1" applyAlignment="1" applyProtection="1">
      <alignment horizontal="center" vertical="center"/>
    </xf>
    <xf numFmtId="0" fontId="3" fillId="0" borderId="1" xfId="0" applyFont="1" applyBorder="1" applyAlignment="1" applyProtection="1">
      <alignment horizontal="left" vertical="center" indent="2"/>
    </xf>
    <xf numFmtId="0" fontId="11" fillId="0" borderId="1"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11" fillId="0" borderId="1" xfId="0" applyFont="1" applyBorder="1" applyAlignment="1" applyProtection="1">
      <alignment horizontal="center" vertical="center" wrapText="1"/>
    </xf>
    <xf numFmtId="181" fontId="7" fillId="0" borderId="6" xfId="0" applyNumberFormat="1" applyFont="1" applyBorder="1" applyAlignment="1" applyProtection="1">
      <alignment horizontal="left" vertical="center"/>
    </xf>
    <xf numFmtId="181" fontId="7" fillId="0" borderId="8" xfId="0" applyNumberFormat="1" applyFont="1" applyBorder="1" applyAlignment="1" applyProtection="1">
      <alignment horizontal="left" vertical="center"/>
    </xf>
    <xf numFmtId="181" fontId="3" fillId="0" borderId="6" xfId="0" applyNumberFormat="1" applyFont="1" applyBorder="1" applyAlignment="1" applyProtection="1">
      <alignment horizontal="left" vertical="center"/>
    </xf>
    <xf numFmtId="181" fontId="3" fillId="0" borderId="8" xfId="0" applyNumberFormat="1" applyFont="1" applyBorder="1" applyAlignment="1" applyProtection="1">
      <alignment horizontal="left" vertical="center"/>
    </xf>
    <xf numFmtId="181" fontId="3" fillId="0" borderId="1" xfId="0" applyNumberFormat="1" applyFont="1" applyBorder="1" applyAlignment="1" applyProtection="1">
      <alignment horizontal="left" vertical="center"/>
    </xf>
    <xf numFmtId="181" fontId="7" fillId="0" borderId="1" xfId="0" applyNumberFormat="1" applyFont="1" applyBorder="1" applyAlignment="1" applyProtection="1">
      <alignment horizontal="left" vertical="center"/>
    </xf>
    <xf numFmtId="181" fontId="7" fillId="0" borderId="1" xfId="0" applyNumberFormat="1" applyFont="1" applyBorder="1" applyAlignment="1" applyProtection="1">
      <alignment horizontal="center" vertical="center" wrapText="1"/>
    </xf>
    <xf numFmtId="181" fontId="7" fillId="0" borderId="1" xfId="0" applyNumberFormat="1" applyFont="1" applyBorder="1" applyAlignment="1" applyProtection="1">
      <alignment horizontal="center" vertical="center"/>
    </xf>
    <xf numFmtId="181" fontId="7" fillId="0" borderId="1" xfId="0" applyNumberFormat="1" applyFont="1" applyBorder="1" applyProtection="1">
      <alignment vertical="center"/>
    </xf>
    <xf numFmtId="181" fontId="7" fillId="0" borderId="1" xfId="0" applyNumberFormat="1" applyFont="1" applyBorder="1" applyAlignment="1" applyProtection="1">
      <alignment horizontal="left" vertical="center" indent="2"/>
    </xf>
    <xf numFmtId="0" fontId="12" fillId="0" borderId="0" xfId="0" applyFont="1" applyAlignment="1">
      <alignment horizontal="center" vertical="center"/>
    </xf>
    <xf numFmtId="0" fontId="3" fillId="0" borderId="0" xfId="0" applyFont="1" applyAlignment="1">
      <alignment horizontal="right"/>
    </xf>
    <xf numFmtId="0" fontId="13"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7" fillId="0" borderId="1" xfId="0" applyFont="1" applyBorder="1" applyAlignment="1" applyProtection="1">
      <alignment horizontal="left" vertical="center"/>
    </xf>
    <xf numFmtId="182" fontId="7" fillId="0" borderId="1" xfId="0" applyNumberFormat="1" applyFont="1" applyBorder="1" applyAlignment="1" applyProtection="1">
      <alignment horizontal="right" vertical="center" wrapText="1"/>
    </xf>
    <xf numFmtId="182" fontId="3" fillId="0" borderId="1" xfId="0" applyNumberFormat="1" applyFont="1" applyBorder="1" applyAlignment="1" applyProtection="1">
      <alignment horizontal="right" vertical="center" wrapText="1"/>
    </xf>
    <xf numFmtId="1" fontId="7" fillId="0" borderId="1" xfId="0" applyNumberFormat="1" applyFont="1" applyBorder="1" applyAlignment="1" applyProtection="1">
      <alignment horizontal="left" vertical="center"/>
      <protection locked="0"/>
    </xf>
    <xf numFmtId="0" fontId="3" fillId="0" borderId="0" xfId="0" applyFont="1" applyAlignment="1">
      <alignment horizontal="center" vertical="center"/>
    </xf>
    <xf numFmtId="182" fontId="7" fillId="0" borderId="1" xfId="0" applyNumberFormat="1" applyFont="1" applyBorder="1" applyAlignment="1" applyProtection="1">
      <alignment horizontal="center" vertical="center" wrapText="1"/>
    </xf>
    <xf numFmtId="184" fontId="3" fillId="0" borderId="1" xfId="0" applyNumberFormat="1" applyFont="1" applyBorder="1" applyAlignment="1" applyProtection="1">
      <alignment horizontal="left" vertical="center"/>
    </xf>
    <xf numFmtId="182" fontId="3" fillId="0" borderId="1" xfId="0" applyNumberFormat="1" applyFont="1" applyBorder="1" applyAlignment="1" applyProtection="1">
      <alignment horizontal="center" vertical="center" wrapText="1"/>
    </xf>
    <xf numFmtId="1" fontId="7" fillId="0" borderId="1" xfId="0" applyNumberFormat="1" applyFont="1" applyBorder="1" applyAlignment="1" applyProtection="1">
      <alignment horizontal="center" vertical="center"/>
      <protection locked="0"/>
    </xf>
    <xf numFmtId="0" fontId="3" fillId="0" borderId="0" xfId="0" applyFont="1" applyAlignment="1"/>
    <xf numFmtId="0" fontId="3" fillId="2" borderId="0" xfId="0" applyFont="1" applyFill="1" applyAlignment="1"/>
    <xf numFmtId="0" fontId="3" fillId="2" borderId="0" xfId="0" applyFont="1" applyFill="1" applyAlignment="1">
      <alignment horizontal="center"/>
    </xf>
    <xf numFmtId="0" fontId="14" fillId="2" borderId="0" xfId="0" applyFont="1" applyFill="1" applyAlignment="1"/>
    <xf numFmtId="0" fontId="3" fillId="2" borderId="2"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3" fontId="15" fillId="2" borderId="1" xfId="0" applyNumberFormat="1" applyFont="1" applyFill="1" applyBorder="1" applyAlignment="1" applyProtection="1">
      <alignment horizontal="left" vertical="center"/>
    </xf>
    <xf numFmtId="1" fontId="7" fillId="2" borderId="1" xfId="0" applyNumberFormat="1" applyFont="1" applyFill="1" applyBorder="1" applyAlignment="1" applyProtection="1">
      <alignment horizontal="center" vertical="center"/>
    </xf>
    <xf numFmtId="1" fontId="3" fillId="2" borderId="1" xfId="0" applyNumberFormat="1" applyFont="1" applyFill="1" applyBorder="1" applyAlignment="1" applyProtection="1">
      <alignment horizontal="center" vertical="center"/>
    </xf>
    <xf numFmtId="0" fontId="3" fillId="0" borderId="0" xfId="0" applyFont="1" applyAlignment="1">
      <alignment wrapText="1"/>
    </xf>
    <xf numFmtId="0" fontId="3" fillId="0" borderId="0" xfId="0" applyFont="1" applyAlignment="1">
      <alignment shrinkToFit="1"/>
    </xf>
    <xf numFmtId="0" fontId="3" fillId="0" borderId="0" xfId="0" applyFont="1" applyAlignment="1">
      <alignment horizontal="center" shrinkToFit="1"/>
    </xf>
    <xf numFmtId="0" fontId="7" fillId="0" borderId="0" xfId="0" applyFont="1" applyAlignment="1">
      <alignment vertical="center" wrapText="1"/>
    </xf>
    <xf numFmtId="0" fontId="16" fillId="0" borderId="0" xfId="0" applyFont="1" applyAlignment="1">
      <alignment vertical="center" shrinkToFit="1"/>
    </xf>
    <xf numFmtId="0" fontId="16" fillId="0" borderId="0" xfId="0" applyFont="1" applyAlignment="1">
      <alignment horizontal="center" vertical="center" shrinkToFit="1"/>
    </xf>
    <xf numFmtId="183" fontId="7" fillId="0" borderId="1" xfId="0" applyNumberFormat="1" applyFont="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181" fontId="7" fillId="0" borderId="3" xfId="0" applyNumberFormat="1" applyFont="1" applyBorder="1" applyAlignment="1" applyProtection="1">
      <alignment horizontal="center" vertical="center" wrapText="1"/>
    </xf>
    <xf numFmtId="183" fontId="3" fillId="0" borderId="1" xfId="0" applyNumberFormat="1" applyFont="1" applyBorder="1" applyAlignment="1" applyProtection="1">
      <alignment horizontal="left" vertical="center" wrapText="1"/>
    </xf>
    <xf numFmtId="176" fontId="3" fillId="0" borderId="1" xfId="0" applyNumberFormat="1" applyFont="1" applyBorder="1" applyAlignment="1" applyProtection="1">
      <alignment horizontal="right" vertical="center" wrapText="1"/>
    </xf>
    <xf numFmtId="176" fontId="3" fillId="0" borderId="1" xfId="0" applyNumberFormat="1" applyFont="1" applyBorder="1" applyAlignment="1" applyProtection="1">
      <alignment horizontal="center" vertical="center" wrapText="1"/>
    </xf>
    <xf numFmtId="177" fontId="3" fillId="0" borderId="1" xfId="0" applyNumberFormat="1" applyFont="1" applyBorder="1" applyAlignment="1" applyProtection="1">
      <alignment horizontal="right" vertical="center" wrapText="1"/>
    </xf>
    <xf numFmtId="182" fontId="3" fillId="0" borderId="1" xfId="0" applyNumberFormat="1" applyFont="1" applyBorder="1" applyAlignment="1" applyProtection="1">
      <alignment horizontal="center" vertical="center"/>
    </xf>
    <xf numFmtId="180" fontId="3" fillId="0" borderId="1" xfId="0" applyNumberFormat="1" applyFont="1" applyBorder="1" applyAlignment="1" applyProtection="1">
      <alignment horizontal="left" vertical="center" wrapText="1"/>
    </xf>
    <xf numFmtId="3" fontId="10" fillId="0" borderId="1" xfId="0" applyNumberFormat="1" applyFont="1" applyBorder="1" applyAlignment="1" applyProtection="1">
      <alignment horizontal="right" vertical="center"/>
    </xf>
    <xf numFmtId="0" fontId="17" fillId="3" borderId="1" xfId="0" applyFont="1" applyFill="1" applyBorder="1" applyAlignment="1" applyProtection="1">
      <alignment horizontal="left" vertical="center"/>
    </xf>
    <xf numFmtId="176" fontId="7" fillId="0" borderId="1" xfId="0" applyNumberFormat="1" applyFont="1" applyBorder="1" applyAlignment="1" applyProtection="1">
      <alignment horizontal="right" vertical="center" wrapText="1"/>
    </xf>
    <xf numFmtId="177" fontId="7" fillId="0" borderId="1" xfId="0" applyNumberFormat="1" applyFont="1" applyBorder="1" applyAlignment="1" applyProtection="1">
      <alignment horizontal="right" vertical="center" wrapText="1"/>
    </xf>
    <xf numFmtId="176" fontId="3" fillId="0" borderId="0" xfId="0" applyNumberFormat="1" applyFont="1" applyAlignment="1">
      <alignment shrinkToFit="1"/>
    </xf>
    <xf numFmtId="176" fontId="3" fillId="0" borderId="0" xfId="0" applyNumberFormat="1" applyFont="1" applyAlignment="1">
      <alignment horizontal="center" shrinkToFit="1"/>
    </xf>
    <xf numFmtId="0" fontId="3" fillId="0" borderId="0" xfId="0" applyFont="1" applyAlignment="1">
      <alignment horizontal="center"/>
    </xf>
    <xf numFmtId="185" fontId="3" fillId="0" borderId="0" xfId="0" applyNumberFormat="1" applyFont="1" applyAlignment="1"/>
    <xf numFmtId="185" fontId="3" fillId="0" borderId="0" xfId="0" applyNumberFormat="1" applyFont="1">
      <alignment vertical="center"/>
    </xf>
    <xf numFmtId="183" fontId="3" fillId="0" borderId="2" xfId="0" applyNumberFormat="1" applyFont="1" applyBorder="1" applyAlignment="1" applyProtection="1">
      <alignment horizontal="right"/>
    </xf>
    <xf numFmtId="183" fontId="7" fillId="0" borderId="1" xfId="0" applyNumberFormat="1" applyFont="1" applyBorder="1" applyAlignment="1" applyProtection="1">
      <alignment horizontal="center" vertical="center"/>
    </xf>
    <xf numFmtId="1" fontId="7" fillId="0" borderId="3" xfId="0" applyNumberFormat="1" applyFont="1" applyBorder="1" applyAlignment="1" applyProtection="1">
      <alignment horizontal="center" vertical="center" wrapText="1"/>
    </xf>
    <xf numFmtId="0" fontId="18" fillId="0" borderId="1" xfId="0" applyFont="1" applyBorder="1" applyAlignment="1" applyProtection="1">
      <alignment horizontal="left" vertical="center"/>
    </xf>
    <xf numFmtId="0" fontId="10" fillId="0" borderId="1" xfId="0" applyFont="1" applyBorder="1" applyAlignment="1" applyProtection="1">
      <alignment horizontal="left" vertical="center"/>
    </xf>
    <xf numFmtId="182" fontId="3" fillId="0" borderId="0" xfId="0" applyNumberFormat="1" applyFont="1" applyAlignment="1"/>
    <xf numFmtId="182" fontId="3" fillId="0" borderId="0" xfId="0" applyNumberFormat="1" applyFont="1" applyAlignment="1">
      <alignment horizontal="center"/>
    </xf>
    <xf numFmtId="0" fontId="5" fillId="0" borderId="0" xfId="0" applyFont="1" applyAlignment="1"/>
    <xf numFmtId="49" fontId="3" fillId="0" borderId="1" xfId="0" applyNumberFormat="1" applyFont="1" applyBorder="1" applyProtection="1">
      <alignment vertical="center"/>
    </xf>
    <xf numFmtId="49" fontId="3" fillId="0" borderId="1" xfId="0" applyNumberFormat="1" applyFont="1" applyBorder="1" applyAlignment="1" applyProtection="1">
      <alignment horizontal="left" vertical="center" indent="2"/>
    </xf>
    <xf numFmtId="49" fontId="3" fillId="0" borderId="6" xfId="0" applyNumberFormat="1" applyFont="1" applyBorder="1" applyAlignment="1" applyProtection="1">
      <alignment horizontal="left" vertical="center" indent="2"/>
    </xf>
    <xf numFmtId="0" fontId="5" fillId="0" borderId="0" xfId="0" applyFont="1" applyAlignment="1">
      <alignment horizontal="center" vertical="center"/>
    </xf>
    <xf numFmtId="0" fontId="19" fillId="0" borderId="0" xfId="0" applyFont="1" applyAlignment="1">
      <alignment horizontal="center" vertical="center"/>
    </xf>
    <xf numFmtId="0" fontId="5" fillId="0" borderId="1" xfId="0" applyFont="1" applyBorder="1" applyAlignment="1" applyProtection="1">
      <alignment horizontal="center" vertical="center"/>
    </xf>
    <xf numFmtId="186" fontId="7" fillId="0" borderId="1" xfId="0" applyNumberFormat="1" applyFont="1" applyBorder="1" applyAlignment="1" applyProtection="1">
      <alignment horizontal="center" vertical="center" wrapText="1"/>
    </xf>
    <xf numFmtId="186" fontId="3" fillId="0" borderId="1" xfId="0" applyNumberFormat="1" applyFont="1" applyBorder="1" applyAlignment="1" applyProtection="1">
      <alignment horizontal="center" vertical="center" wrapText="1"/>
    </xf>
    <xf numFmtId="3" fontId="10" fillId="4" borderId="1" xfId="0" applyNumberFormat="1" applyFont="1" applyFill="1" applyBorder="1" applyAlignment="1" applyProtection="1">
      <alignment horizontal="right" vertical="center"/>
    </xf>
    <xf numFmtId="0" fontId="3" fillId="0" borderId="0" xfId="0" applyFont="1" applyAlignment="1">
      <alignment horizontal="left" vertical="center"/>
    </xf>
    <xf numFmtId="176" fontId="3" fillId="0" borderId="0" xfId="0" applyNumberFormat="1" applyFont="1" applyAlignment="1">
      <alignment horizontal="center" vertical="center"/>
    </xf>
    <xf numFmtId="181" fontId="19" fillId="0" borderId="0" xfId="0" applyNumberFormat="1" applyFont="1" applyAlignment="1">
      <alignment horizontal="center" vertical="center"/>
    </xf>
    <xf numFmtId="0" fontId="14" fillId="0" borderId="0" xfId="0" applyFont="1" applyAlignment="1"/>
    <xf numFmtId="0" fontId="3" fillId="0" borderId="2" xfId="0" applyFont="1" applyBorder="1" applyAlignment="1" applyProtection="1">
      <alignment horizontal="center" wrapText="1"/>
    </xf>
    <xf numFmtId="0" fontId="3" fillId="0" borderId="2" xfId="0" applyFont="1" applyBorder="1" applyAlignment="1" applyProtection="1">
      <alignment wrapText="1"/>
    </xf>
    <xf numFmtId="0" fontId="3" fillId="0" borderId="1" xfId="0" applyFont="1" applyBorder="1" applyProtection="1">
      <alignment vertical="center"/>
      <protection locked="0"/>
    </xf>
    <xf numFmtId="185" fontId="3" fillId="0" borderId="1" xfId="0" applyNumberFormat="1" applyFont="1" applyBorder="1" applyAlignment="1" applyProtection="1">
      <alignment horizontal="right" vertical="center" wrapText="1"/>
    </xf>
    <xf numFmtId="186" fontId="3" fillId="0" borderId="0" xfId="0" applyNumberFormat="1" applyFont="1">
      <alignment vertical="center"/>
    </xf>
    <xf numFmtId="182" fontId="3" fillId="0" borderId="1" xfId="0" applyNumberFormat="1" applyFont="1" applyBorder="1" applyProtection="1">
      <alignment vertical="center"/>
      <protection locked="0"/>
    </xf>
    <xf numFmtId="186" fontId="7" fillId="0" borderId="1" xfId="0" applyNumberFormat="1" applyFont="1" applyBorder="1" applyAlignment="1" applyProtection="1">
      <alignment horizontal="right" vertical="center" wrapText="1"/>
    </xf>
    <xf numFmtId="185" fontId="7" fillId="0" borderId="1" xfId="0" applyNumberFormat="1" applyFont="1" applyBorder="1" applyAlignment="1" applyProtection="1">
      <alignment horizontal="right" vertical="center" wrapText="1"/>
    </xf>
    <xf numFmtId="187" fontId="7" fillId="0" borderId="1" xfId="0" applyNumberFormat="1" applyFont="1" applyBorder="1" applyProtection="1">
      <alignment vertical="center"/>
    </xf>
    <xf numFmtId="0" fontId="7" fillId="0" borderId="1" xfId="0" applyFont="1" applyBorder="1" applyAlignment="1" applyProtection="1">
      <alignment vertical="center" wrapText="1"/>
    </xf>
    <xf numFmtId="0" fontId="3" fillId="0" borderId="1" xfId="0" applyFont="1" applyBorder="1" applyAlignment="1" applyProtection="1">
      <alignment horizontal="right" vertical="center"/>
    </xf>
    <xf numFmtId="187" fontId="3" fillId="0" borderId="1" xfId="0" applyNumberFormat="1" applyFont="1" applyBorder="1" applyProtection="1">
      <alignment vertical="center"/>
    </xf>
    <xf numFmtId="0" fontId="3" fillId="0" borderId="1" xfId="0" applyFont="1" applyBorder="1" applyAlignment="1" applyProtection="1">
      <alignment vertical="center" wrapText="1"/>
    </xf>
    <xf numFmtId="0" fontId="12" fillId="0" borderId="0" xfId="0" applyFont="1" applyAlignment="1">
      <alignment horizontal="center" vertical="center" wrapText="1"/>
    </xf>
    <xf numFmtId="1" fontId="7" fillId="0" borderId="1" xfId="0" applyNumberFormat="1" applyFont="1" applyBorder="1" applyAlignment="1" applyProtection="1">
      <alignment horizontal="center" vertical="center" wrapText="1"/>
    </xf>
    <xf numFmtId="3" fontId="10" fillId="0" borderId="1" xfId="0" applyNumberFormat="1" applyFont="1" applyBorder="1" applyAlignment="1" applyProtection="1">
      <alignment horizontal="center" vertical="center"/>
    </xf>
    <xf numFmtId="0" fontId="10" fillId="3" borderId="1" xfId="0" applyFont="1" applyFill="1" applyBorder="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34"/>
  <sheetViews>
    <sheetView workbookViewId="0">
      <selection activeCell="A1" sqref="A1"/>
    </sheetView>
  </sheetViews>
  <sheetFormatPr defaultColWidth="9" defaultRowHeight="14.25" customHeight="1"/>
  <cols>
    <col min="1" max="1" width="40.6666666666667" style="25" customWidth="1"/>
    <col min="2" max="3" width="12.6666666666667" style="25" customWidth="1"/>
    <col min="4" max="4" width="12.6666666666667" style="80" customWidth="1"/>
    <col min="5" max="5" width="12.6666666666667" style="25" customWidth="1"/>
    <col min="6" max="9" width="12.6666666666667" style="25" hidden="1" customWidth="1"/>
    <col min="10" max="10" width="12.6666666666667" style="25" customWidth="1"/>
    <col min="11" max="11" width="12.6666666666667" style="25" hidden="1" customWidth="1"/>
    <col min="12" max="40" width="9" style="25"/>
  </cols>
  <sheetData>
    <row r="1" ht="30" customHeight="1" spans="1:1">
      <c r="A1" s="16" t="s">
        <v>0</v>
      </c>
    </row>
    <row r="2" ht="50.1" customHeight="1" spans="1:11">
      <c r="A2" s="40" t="s">
        <v>1</v>
      </c>
      <c r="B2" s="40"/>
      <c r="C2" s="40"/>
      <c r="D2" s="40"/>
      <c r="E2" s="40"/>
      <c r="F2" s="40"/>
      <c r="G2" s="40"/>
      <c r="H2" s="40"/>
      <c r="I2" s="40"/>
      <c r="J2" s="40"/>
      <c r="K2" s="40"/>
    </row>
    <row r="3" ht="30" customHeight="1" spans="10:11">
      <c r="J3" s="3" t="s">
        <v>2</v>
      </c>
      <c r="K3" s="3"/>
    </row>
    <row r="4" s="35" customFormat="1" ht="39.9" customHeight="1" spans="1:11">
      <c r="A4" s="23" t="s">
        <v>3</v>
      </c>
      <c r="B4" s="19" t="s">
        <v>4</v>
      </c>
      <c r="C4" s="19" t="s">
        <v>5</v>
      </c>
      <c r="D4" s="19" t="s">
        <v>6</v>
      </c>
      <c r="E4" s="19" t="s">
        <v>7</v>
      </c>
      <c r="F4" s="19" t="s">
        <v>8</v>
      </c>
      <c r="G4" s="19" t="s">
        <v>9</v>
      </c>
      <c r="H4" s="19" t="s">
        <v>10</v>
      </c>
      <c r="I4" s="19" t="s">
        <v>11</v>
      </c>
      <c r="J4" s="19" t="s">
        <v>12</v>
      </c>
      <c r="K4" s="23" t="s">
        <v>13</v>
      </c>
    </row>
    <row r="5" s="16" customFormat="1" ht="24.9" customHeight="1" spans="1:11">
      <c r="A5" s="55" t="s">
        <v>14</v>
      </c>
      <c r="B5" s="77">
        <f>SUM(B6:B22)</f>
        <v>46022</v>
      </c>
      <c r="C5" s="77">
        <f>SUM(C6:C22)</f>
        <v>0</v>
      </c>
      <c r="D5" s="77">
        <v>25342</v>
      </c>
      <c r="E5" s="55">
        <f>IF(C5&lt;&gt;0,ROUND(D5/C5*100,2),0)</f>
        <v>0</v>
      </c>
      <c r="F5" s="77">
        <f>SUM(F6:F22)</f>
        <v>27205</v>
      </c>
      <c r="G5" s="77">
        <f>SUM(G6:G22)</f>
        <v>0</v>
      </c>
      <c r="H5" s="77">
        <f>SUM(H6:H22)</f>
        <v>27205</v>
      </c>
      <c r="I5" s="55">
        <f>ROUND(IF(F5&lt;&gt;0,(D5-F5)/F5*100,0),2)</f>
        <v>-6.85</v>
      </c>
      <c r="J5" s="147"/>
      <c r="K5" s="148"/>
    </row>
    <row r="6" ht="24.9" customHeight="1" spans="1:11">
      <c r="A6" s="52" t="s">
        <v>15</v>
      </c>
      <c r="B6" s="81">
        <f>SUM(B7:B22)</f>
        <v>23011</v>
      </c>
      <c r="C6" s="78"/>
      <c r="D6" s="83">
        <v>4745</v>
      </c>
      <c r="E6" s="52">
        <f>IF(C6&lt;&gt;0,ROUND((D6+D7)/(C6+C7)*100,2),0)</f>
        <v>0</v>
      </c>
      <c r="F6" s="78">
        <v>5398</v>
      </c>
      <c r="G6" s="78"/>
      <c r="H6" s="78">
        <f t="shared" ref="H6:H22" si="0">F6+G6</f>
        <v>5398</v>
      </c>
      <c r="I6" s="149">
        <f>ROUND(IF(F6&lt;&gt;0,(D6-F6+D7-F7)/(F6+F7)*100,0),2)</f>
        <v>-18.19</v>
      </c>
      <c r="J6" s="150"/>
      <c r="K6" s="151"/>
    </row>
    <row r="7" ht="24.9" customHeight="1" spans="1:11">
      <c r="A7" s="52" t="s">
        <v>16</v>
      </c>
      <c r="B7" s="75">
        <v>5580</v>
      </c>
      <c r="C7" s="78"/>
      <c r="D7" s="83"/>
      <c r="E7" s="52"/>
      <c r="F7" s="78">
        <v>402</v>
      </c>
      <c r="G7" s="78"/>
      <c r="H7" s="78">
        <f t="shared" si="0"/>
        <v>402</v>
      </c>
      <c r="I7" s="149"/>
      <c r="J7" s="150"/>
      <c r="K7" s="151"/>
    </row>
    <row r="8" ht="24.9" customHeight="1" spans="1:11">
      <c r="A8" s="52" t="s">
        <v>17</v>
      </c>
      <c r="B8" s="75">
        <v>1535</v>
      </c>
      <c r="C8" s="78"/>
      <c r="D8" s="134">
        <f>SUM(D9:D25,D29:D34,D38,D43:D44,D48:D54,D71:D72,D75:D77,D82,D87,D92,D97,D102,D107,D112,D117,D122,D127)</f>
        <v>82049</v>
      </c>
      <c r="E8" s="52">
        <f>IF(C8&lt;&gt;0,ROUND(D8/C8*100,2),0)</f>
        <v>0</v>
      </c>
      <c r="F8" s="78">
        <v>1553</v>
      </c>
      <c r="G8" s="78"/>
      <c r="H8" s="78">
        <f t="shared" si="0"/>
        <v>1553</v>
      </c>
      <c r="I8" s="52">
        <f t="shared" ref="I8:I31" si="1">ROUND(IF(F8&lt;&gt;0,(D8-F8)/F8*100,0),2)</f>
        <v>5183.26</v>
      </c>
      <c r="J8" s="150"/>
      <c r="K8" s="151"/>
    </row>
    <row r="9" ht="24.9" customHeight="1" spans="1:11">
      <c r="A9" s="52" t="s">
        <v>18</v>
      </c>
      <c r="B9" s="83"/>
      <c r="C9" s="78"/>
      <c r="D9" s="83"/>
      <c r="E9" s="52"/>
      <c r="F9" s="78"/>
      <c r="G9" s="78"/>
      <c r="H9" s="78">
        <f t="shared" si="0"/>
        <v>0</v>
      </c>
      <c r="I9" s="52">
        <f t="shared" si="1"/>
        <v>0</v>
      </c>
      <c r="J9" s="150"/>
      <c r="K9" s="151"/>
    </row>
    <row r="10" ht="24.9" customHeight="1" spans="1:11">
      <c r="A10" s="52" t="s">
        <v>19</v>
      </c>
      <c r="B10" s="75">
        <v>205</v>
      </c>
      <c r="C10" s="78"/>
      <c r="D10" s="134">
        <v>247</v>
      </c>
      <c r="E10" s="52">
        <f t="shared" ref="E10:E31" si="2">IF(C10&lt;&gt;0,ROUND(D10/C10*100,2),0)</f>
        <v>0</v>
      </c>
      <c r="F10" s="78">
        <v>381</v>
      </c>
      <c r="G10" s="78"/>
      <c r="H10" s="78">
        <f t="shared" si="0"/>
        <v>381</v>
      </c>
      <c r="I10" s="52">
        <f t="shared" si="1"/>
        <v>-35.17</v>
      </c>
      <c r="J10" s="150"/>
      <c r="K10" s="151"/>
    </row>
    <row r="11" ht="24.9" customHeight="1" spans="1:11">
      <c r="A11" s="52" t="s">
        <v>20</v>
      </c>
      <c r="B11" s="75">
        <v>55</v>
      </c>
      <c r="C11" s="78"/>
      <c r="D11" s="83">
        <v>54</v>
      </c>
      <c r="E11" s="52">
        <f t="shared" si="2"/>
        <v>0</v>
      </c>
      <c r="F11" s="78">
        <v>1</v>
      </c>
      <c r="G11" s="78"/>
      <c r="H11" s="78">
        <f t="shared" si="0"/>
        <v>1</v>
      </c>
      <c r="I11" s="52">
        <f t="shared" si="1"/>
        <v>5300</v>
      </c>
      <c r="J11" s="150"/>
      <c r="K11" s="151"/>
    </row>
    <row r="12" ht="24.9" customHeight="1" spans="1:11">
      <c r="A12" s="52" t="s">
        <v>21</v>
      </c>
      <c r="B12" s="75">
        <v>1250</v>
      </c>
      <c r="C12" s="78"/>
      <c r="D12" s="83">
        <v>997</v>
      </c>
      <c r="E12" s="52">
        <f t="shared" si="2"/>
        <v>0</v>
      </c>
      <c r="F12" s="78">
        <v>1178</v>
      </c>
      <c r="G12" s="78"/>
      <c r="H12" s="78">
        <f t="shared" si="0"/>
        <v>1178</v>
      </c>
      <c r="I12" s="52">
        <f t="shared" si="1"/>
        <v>-15.37</v>
      </c>
      <c r="J12" s="150"/>
      <c r="K12" s="151"/>
    </row>
    <row r="13" ht="24.9" customHeight="1" spans="1:11">
      <c r="A13" s="52" t="s">
        <v>22</v>
      </c>
      <c r="B13" s="75">
        <v>340</v>
      </c>
      <c r="C13" s="78"/>
      <c r="D13" s="83">
        <v>312</v>
      </c>
      <c r="E13" s="52">
        <f t="shared" si="2"/>
        <v>0</v>
      </c>
      <c r="F13" s="78">
        <v>369</v>
      </c>
      <c r="G13" s="78"/>
      <c r="H13" s="78">
        <f t="shared" si="0"/>
        <v>369</v>
      </c>
      <c r="I13" s="52">
        <f t="shared" si="1"/>
        <v>-15.45</v>
      </c>
      <c r="J13" s="150"/>
      <c r="K13" s="151"/>
    </row>
    <row r="14" ht="24.9" customHeight="1" spans="1:11">
      <c r="A14" s="52" t="s">
        <v>23</v>
      </c>
      <c r="B14" s="75">
        <v>550</v>
      </c>
      <c r="C14" s="78"/>
      <c r="D14" s="83">
        <v>588</v>
      </c>
      <c r="E14" s="52">
        <f t="shared" si="2"/>
        <v>0</v>
      </c>
      <c r="F14" s="78">
        <v>303</v>
      </c>
      <c r="G14" s="78"/>
      <c r="H14" s="78">
        <f t="shared" si="0"/>
        <v>303</v>
      </c>
      <c r="I14" s="52">
        <f t="shared" si="1"/>
        <v>94.06</v>
      </c>
      <c r="J14" s="150"/>
      <c r="K14" s="151"/>
    </row>
    <row r="15" ht="24.9" customHeight="1" spans="1:11">
      <c r="A15" s="52" t="s">
        <v>24</v>
      </c>
      <c r="B15" s="75">
        <v>570</v>
      </c>
      <c r="C15" s="78"/>
      <c r="D15" s="83">
        <v>523</v>
      </c>
      <c r="E15" s="52">
        <f t="shared" si="2"/>
        <v>0</v>
      </c>
      <c r="F15" s="78">
        <v>295</v>
      </c>
      <c r="G15" s="78"/>
      <c r="H15" s="78">
        <f t="shared" si="0"/>
        <v>295</v>
      </c>
      <c r="I15" s="52">
        <f t="shared" si="1"/>
        <v>77.29</v>
      </c>
      <c r="J15" s="150"/>
      <c r="K15" s="151"/>
    </row>
    <row r="16" ht="24.9" customHeight="1" spans="1:11">
      <c r="A16" s="52" t="s">
        <v>25</v>
      </c>
      <c r="B16" s="75">
        <v>4290</v>
      </c>
      <c r="C16" s="78"/>
      <c r="D16" s="83">
        <v>2379</v>
      </c>
      <c r="E16" s="52">
        <f t="shared" si="2"/>
        <v>0</v>
      </c>
      <c r="F16" s="78">
        <v>9034</v>
      </c>
      <c r="G16" s="78"/>
      <c r="H16" s="78">
        <f t="shared" si="0"/>
        <v>9034</v>
      </c>
      <c r="I16" s="52">
        <f t="shared" si="1"/>
        <v>-73.67</v>
      </c>
      <c r="J16" s="150"/>
      <c r="K16" s="151"/>
    </row>
    <row r="17" ht="24.9" customHeight="1" spans="1:11">
      <c r="A17" s="52" t="s">
        <v>26</v>
      </c>
      <c r="B17" s="75">
        <v>80</v>
      </c>
      <c r="C17" s="78"/>
      <c r="D17" s="83">
        <v>150</v>
      </c>
      <c r="E17" s="52">
        <f t="shared" si="2"/>
        <v>0</v>
      </c>
      <c r="F17" s="78">
        <v>452</v>
      </c>
      <c r="G17" s="78"/>
      <c r="H17" s="78">
        <f t="shared" si="0"/>
        <v>452</v>
      </c>
      <c r="I17" s="52">
        <f t="shared" si="1"/>
        <v>-66.81</v>
      </c>
      <c r="J17" s="150"/>
      <c r="K17" s="151"/>
    </row>
    <row r="18" ht="24.9" customHeight="1" spans="1:11">
      <c r="A18" s="52" t="s">
        <v>27</v>
      </c>
      <c r="B18" s="75">
        <v>3000</v>
      </c>
      <c r="C18" s="78"/>
      <c r="D18" s="83">
        <v>9727</v>
      </c>
      <c r="E18" s="52">
        <f t="shared" si="2"/>
        <v>0</v>
      </c>
      <c r="F18" s="78">
        <v>1921</v>
      </c>
      <c r="G18" s="78"/>
      <c r="H18" s="78">
        <f t="shared" si="0"/>
        <v>1921</v>
      </c>
      <c r="I18" s="52">
        <f t="shared" si="1"/>
        <v>406.35</v>
      </c>
      <c r="J18" s="150"/>
      <c r="K18" s="151"/>
    </row>
    <row r="19" ht="24.9" customHeight="1" spans="1:11">
      <c r="A19" s="52" t="s">
        <v>28</v>
      </c>
      <c r="B19" s="75">
        <v>5554</v>
      </c>
      <c r="C19" s="78"/>
      <c r="D19" s="83">
        <v>3846</v>
      </c>
      <c r="E19" s="52">
        <f t="shared" si="2"/>
        <v>0</v>
      </c>
      <c r="F19" s="78">
        <v>5918</v>
      </c>
      <c r="G19" s="78"/>
      <c r="H19" s="78">
        <f t="shared" si="0"/>
        <v>5918</v>
      </c>
      <c r="I19" s="52">
        <f t="shared" si="1"/>
        <v>-35.01</v>
      </c>
      <c r="J19" s="150"/>
      <c r="K19" s="151"/>
    </row>
    <row r="20" ht="24.9" customHeight="1" spans="1:11">
      <c r="A20" s="52" t="s">
        <v>29</v>
      </c>
      <c r="B20" s="83"/>
      <c r="C20" s="78">
        <v>0</v>
      </c>
      <c r="D20" s="83"/>
      <c r="E20" s="52">
        <f t="shared" si="2"/>
        <v>0</v>
      </c>
      <c r="F20" s="78"/>
      <c r="G20" s="78"/>
      <c r="H20" s="78">
        <f t="shared" si="0"/>
        <v>0</v>
      </c>
      <c r="I20" s="52">
        <f t="shared" si="1"/>
        <v>0</v>
      </c>
      <c r="J20" s="150"/>
      <c r="K20" s="151"/>
    </row>
    <row r="21" ht="24.9" customHeight="1" spans="1:11">
      <c r="A21" s="52" t="s">
        <v>30</v>
      </c>
      <c r="B21" s="83">
        <v>2</v>
      </c>
      <c r="C21" s="78">
        <v>0</v>
      </c>
      <c r="D21" s="134">
        <v>15</v>
      </c>
      <c r="E21" s="52">
        <f t="shared" si="2"/>
        <v>0</v>
      </c>
      <c r="F21" s="78"/>
      <c r="G21" s="78"/>
      <c r="H21" s="78">
        <f t="shared" si="0"/>
        <v>0</v>
      </c>
      <c r="I21" s="52">
        <f t="shared" si="1"/>
        <v>0</v>
      </c>
      <c r="J21" s="150"/>
      <c r="K21" s="151"/>
    </row>
    <row r="22" ht="24.9" customHeight="1" spans="1:11">
      <c r="A22" s="52" t="s">
        <v>31</v>
      </c>
      <c r="B22" s="83"/>
      <c r="C22" s="78">
        <v>0</v>
      </c>
      <c r="D22" s="83"/>
      <c r="E22" s="52">
        <f t="shared" si="2"/>
        <v>0</v>
      </c>
      <c r="F22" s="78"/>
      <c r="G22" s="78"/>
      <c r="H22" s="78">
        <f t="shared" si="0"/>
        <v>0</v>
      </c>
      <c r="I22" s="52">
        <f t="shared" si="1"/>
        <v>0</v>
      </c>
      <c r="J22" s="150"/>
      <c r="K22" s="151"/>
    </row>
    <row r="23" s="16" customFormat="1" ht="24.9" customHeight="1" spans="1:11">
      <c r="A23" s="55" t="s">
        <v>32</v>
      </c>
      <c r="B23" s="81">
        <f>SUM(B24:B31)</f>
        <v>15013</v>
      </c>
      <c r="C23" s="77">
        <f>SUM(C24:C31)</f>
        <v>0</v>
      </c>
      <c r="D23" s="81">
        <f>SUM(D24:D31)</f>
        <v>18376</v>
      </c>
      <c r="E23" s="55">
        <f t="shared" si="2"/>
        <v>0</v>
      </c>
      <c r="F23" s="77">
        <f>SUM(F24:F31)</f>
        <v>16420</v>
      </c>
      <c r="G23" s="77">
        <f>SUM(G24:G31)</f>
        <v>-2900</v>
      </c>
      <c r="H23" s="77">
        <f>SUM(H24:H31)</f>
        <v>13520</v>
      </c>
      <c r="I23" s="55">
        <f t="shared" si="1"/>
        <v>11.91</v>
      </c>
      <c r="J23" s="147"/>
      <c r="K23" s="148"/>
    </row>
    <row r="24" ht="24.9" customHeight="1" spans="1:11">
      <c r="A24" s="52" t="s">
        <v>33</v>
      </c>
      <c r="B24" s="83">
        <v>6800</v>
      </c>
      <c r="C24" s="78"/>
      <c r="D24" s="83">
        <v>1117</v>
      </c>
      <c r="E24" s="52">
        <f t="shared" si="2"/>
        <v>0</v>
      </c>
      <c r="F24" s="78">
        <v>1261</v>
      </c>
      <c r="G24" s="78"/>
      <c r="H24" s="78">
        <f t="shared" ref="H24:H31" si="3">F24+G24</f>
        <v>1261</v>
      </c>
      <c r="I24" s="52">
        <f t="shared" si="1"/>
        <v>-11.42</v>
      </c>
      <c r="J24" s="150"/>
      <c r="K24" s="151"/>
    </row>
    <row r="25" ht="24.9" customHeight="1" spans="1:11">
      <c r="A25" s="52" t="s">
        <v>34</v>
      </c>
      <c r="B25" s="83">
        <v>0</v>
      </c>
      <c r="C25" s="78"/>
      <c r="D25" s="83"/>
      <c r="E25" s="52">
        <f t="shared" si="2"/>
        <v>0</v>
      </c>
      <c r="F25" s="78">
        <v>595</v>
      </c>
      <c r="G25" s="78"/>
      <c r="H25" s="78">
        <f t="shared" si="3"/>
        <v>595</v>
      </c>
      <c r="I25" s="52">
        <f t="shared" si="1"/>
        <v>-100</v>
      </c>
      <c r="J25" s="150"/>
      <c r="K25" s="151"/>
    </row>
    <row r="26" ht="24.9" customHeight="1" spans="1:11">
      <c r="A26" s="52" t="s">
        <v>35</v>
      </c>
      <c r="B26" s="83">
        <v>0</v>
      </c>
      <c r="C26" s="78"/>
      <c r="D26" s="83"/>
      <c r="E26" s="52">
        <f t="shared" si="2"/>
        <v>0</v>
      </c>
      <c r="F26" s="78">
        <v>115</v>
      </c>
      <c r="G26" s="78"/>
      <c r="H26" s="78">
        <f t="shared" si="3"/>
        <v>115</v>
      </c>
      <c r="I26" s="52">
        <f t="shared" si="1"/>
        <v>-100</v>
      </c>
      <c r="J26" s="150"/>
      <c r="K26" s="151"/>
    </row>
    <row r="27" ht="24.9" customHeight="1" spans="1:11">
      <c r="A27" s="52" t="s">
        <v>36</v>
      </c>
      <c r="B27" s="83">
        <v>0</v>
      </c>
      <c r="C27" s="78"/>
      <c r="D27" s="83"/>
      <c r="E27" s="52">
        <f t="shared" si="2"/>
        <v>0</v>
      </c>
      <c r="F27" s="78"/>
      <c r="G27" s="78"/>
      <c r="H27" s="78">
        <f t="shared" si="3"/>
        <v>0</v>
      </c>
      <c r="I27" s="52">
        <f t="shared" si="1"/>
        <v>0</v>
      </c>
      <c r="J27" s="150"/>
      <c r="K27" s="151"/>
    </row>
    <row r="28" ht="24.9" customHeight="1" spans="1:11">
      <c r="A28" s="52" t="s">
        <v>37</v>
      </c>
      <c r="B28" s="83">
        <v>8213</v>
      </c>
      <c r="C28" s="78"/>
      <c r="D28" s="83">
        <v>17259</v>
      </c>
      <c r="E28" s="52">
        <f t="shared" si="2"/>
        <v>0</v>
      </c>
      <c r="F28" s="78">
        <v>14430</v>
      </c>
      <c r="G28" s="78">
        <v>-2900</v>
      </c>
      <c r="H28" s="78">
        <f t="shared" si="3"/>
        <v>11530</v>
      </c>
      <c r="I28" s="52">
        <f t="shared" si="1"/>
        <v>19.6</v>
      </c>
      <c r="J28" s="150"/>
      <c r="K28" s="151"/>
    </row>
    <row r="29" ht="24.9" customHeight="1" spans="1:11">
      <c r="A29" s="52" t="s">
        <v>38</v>
      </c>
      <c r="B29" s="83"/>
      <c r="C29" s="78"/>
      <c r="D29" s="83"/>
      <c r="E29" s="52">
        <f t="shared" si="2"/>
        <v>0</v>
      </c>
      <c r="F29" s="78"/>
      <c r="G29" s="78"/>
      <c r="H29" s="78">
        <f t="shared" si="3"/>
        <v>0</v>
      </c>
      <c r="I29" s="52">
        <f t="shared" si="1"/>
        <v>0</v>
      </c>
      <c r="J29" s="150"/>
      <c r="K29" s="151"/>
    </row>
    <row r="30" ht="24.9" customHeight="1" spans="1:11">
      <c r="A30" s="52" t="s">
        <v>39</v>
      </c>
      <c r="B30" s="83"/>
      <c r="C30" s="78"/>
      <c r="D30" s="83"/>
      <c r="E30" s="52">
        <f t="shared" si="2"/>
        <v>0</v>
      </c>
      <c r="F30" s="78">
        <v>18</v>
      </c>
      <c r="G30" s="78"/>
      <c r="H30" s="78">
        <f t="shared" si="3"/>
        <v>18</v>
      </c>
      <c r="I30" s="52">
        <f t="shared" si="1"/>
        <v>-100</v>
      </c>
      <c r="J30" s="150"/>
      <c r="K30" s="151"/>
    </row>
    <row r="31" ht="24.9" customHeight="1" spans="1:11">
      <c r="A31" s="52" t="s">
        <v>40</v>
      </c>
      <c r="B31" s="83"/>
      <c r="C31" s="78"/>
      <c r="D31" s="83"/>
      <c r="E31" s="52">
        <f t="shared" si="2"/>
        <v>0</v>
      </c>
      <c r="F31" s="78">
        <v>1</v>
      </c>
      <c r="G31" s="78"/>
      <c r="H31" s="78">
        <f t="shared" si="3"/>
        <v>1</v>
      </c>
      <c r="I31" s="52">
        <f t="shared" si="1"/>
        <v>-100</v>
      </c>
      <c r="J31" s="150"/>
      <c r="K31" s="151"/>
    </row>
    <row r="32" ht="24.9" customHeight="1" spans="1:11">
      <c r="A32" s="52"/>
      <c r="B32" s="75"/>
      <c r="C32" s="52"/>
      <c r="D32" s="105"/>
      <c r="E32" s="52"/>
      <c r="F32" s="104"/>
      <c r="G32" s="104"/>
      <c r="H32" s="52"/>
      <c r="I32" s="52"/>
      <c r="J32" s="150"/>
      <c r="K32" s="151"/>
    </row>
    <row r="33" s="16" customFormat="1" ht="24.9" customHeight="1" spans="1:11">
      <c r="A33" s="23" t="s">
        <v>41</v>
      </c>
      <c r="B33" s="81">
        <f>B23+B6</f>
        <v>38024</v>
      </c>
      <c r="C33" s="77">
        <f>C5+C23</f>
        <v>0</v>
      </c>
      <c r="D33" s="81">
        <f>D5+D23</f>
        <v>43718</v>
      </c>
      <c r="E33" s="55">
        <f>IF(C33&lt;&gt;0,ROUND(D33/C33*100,2),0)</f>
        <v>0</v>
      </c>
      <c r="F33" s="77">
        <f>F5+F23</f>
        <v>43625</v>
      </c>
      <c r="G33" s="77">
        <f>G5+G23</f>
        <v>-2900</v>
      </c>
      <c r="H33" s="77">
        <f>H5+H23</f>
        <v>40725</v>
      </c>
      <c r="I33" s="55">
        <f>ROUND(IF(F33&lt;&gt;0,(D33-F33)/F33*100,0),2)</f>
        <v>0.21</v>
      </c>
      <c r="J33" s="147"/>
      <c r="K33" s="148"/>
    </row>
    <row r="34" ht="69.9" customHeight="1" spans="1:11">
      <c r="A34" s="34"/>
      <c r="B34" s="54"/>
      <c r="C34" s="54"/>
      <c r="D34" s="56"/>
      <c r="E34" s="54"/>
      <c r="F34" s="54"/>
      <c r="G34" s="54"/>
      <c r="H34" s="54"/>
      <c r="I34" s="54"/>
      <c r="J34" s="54"/>
      <c r="K34" s="54"/>
    </row>
  </sheetData>
  <sheetProtection insertHyperlinks="0" autoFilter="0"/>
  <mergeCells count="4">
    <mergeCell ref="A2:K2"/>
    <mergeCell ref="J3:K3"/>
    <mergeCell ref="A34:K34"/>
    <mergeCell ref="I6:I7"/>
  </mergeCells>
  <pageMargins left="0.7" right="0.7" top="0.75" bottom="0.75" header="0.3" footer="0.3"/>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31"/>
  <sheetViews>
    <sheetView workbookViewId="0">
      <selection activeCell="A1" sqref="A1"/>
    </sheetView>
  </sheetViews>
  <sheetFormatPr defaultColWidth="9" defaultRowHeight="14.25" customHeight="1" outlineLevelCol="1"/>
  <cols>
    <col min="1" max="1" width="58.3333333333333" style="25" customWidth="1"/>
    <col min="2" max="2" width="40.3333333333333" style="25" customWidth="1"/>
    <col min="3" max="40" width="9" style="25"/>
  </cols>
  <sheetData>
    <row r="1" s="25" customFormat="1" customHeight="1" spans="1:1">
      <c r="A1" s="16" t="s">
        <v>262</v>
      </c>
    </row>
    <row r="2" s="25" customFormat="1" ht="33" customHeight="1" spans="1:2">
      <c r="A2" s="40" t="s">
        <v>263</v>
      </c>
      <c r="B2" s="40"/>
    </row>
    <row r="3" s="25" customFormat="1" ht="24" customHeight="1" spans="2:2">
      <c r="B3" s="80" t="s">
        <v>255</v>
      </c>
    </row>
    <row r="4" s="25" customFormat="1" ht="28.9" customHeight="1" spans="1:2">
      <c r="A4" s="19" t="s">
        <v>264</v>
      </c>
      <c r="B4" s="68" t="s">
        <v>257</v>
      </c>
    </row>
    <row r="5" s="25" customFormat="1" ht="28.9" customHeight="1" spans="1:2">
      <c r="A5" s="19" t="s">
        <v>261</v>
      </c>
      <c r="B5" s="81">
        <v>0</v>
      </c>
    </row>
    <row r="6" s="25" customFormat="1" ht="28.9" customHeight="1" spans="1:2">
      <c r="A6" s="55" t="s">
        <v>265</v>
      </c>
      <c r="B6" s="77"/>
    </row>
    <row r="7" s="25" customFormat="1" ht="28.9" customHeight="1" spans="1:2">
      <c r="A7" s="76" t="s">
        <v>266</v>
      </c>
      <c r="B7" s="77"/>
    </row>
    <row r="8" s="25" customFormat="1" ht="28.9" customHeight="1" spans="1:2">
      <c r="A8" s="126" t="s">
        <v>267</v>
      </c>
      <c r="B8" s="78"/>
    </row>
    <row r="9" s="25" customFormat="1" ht="28.9" customHeight="1" spans="1:2">
      <c r="A9" s="127" t="s">
        <v>268</v>
      </c>
      <c r="B9" s="78"/>
    </row>
    <row r="10" s="25" customFormat="1" ht="28.9" customHeight="1" spans="1:2">
      <c r="A10" s="127" t="s">
        <v>269</v>
      </c>
      <c r="B10" s="78"/>
    </row>
    <row r="11" s="25" customFormat="1" ht="28.9" customHeight="1" spans="1:2">
      <c r="A11" s="76" t="s">
        <v>270</v>
      </c>
      <c r="B11" s="77"/>
    </row>
    <row r="12" s="25" customFormat="1" ht="28.9" customHeight="1" spans="1:2">
      <c r="A12" s="126" t="s">
        <v>271</v>
      </c>
      <c r="B12" s="78"/>
    </row>
    <row r="13" s="25" customFormat="1" ht="28.9" customHeight="1" spans="1:2">
      <c r="A13" s="127" t="s">
        <v>272</v>
      </c>
      <c r="B13" s="78"/>
    </row>
    <row r="14" s="25" customFormat="1" ht="28.9" customHeight="1" spans="1:2">
      <c r="A14" s="127" t="s">
        <v>273</v>
      </c>
      <c r="B14" s="78"/>
    </row>
    <row r="15" s="25" customFormat="1" ht="28.9" customHeight="1" spans="1:2">
      <c r="A15" s="127" t="s">
        <v>274</v>
      </c>
      <c r="B15" s="78"/>
    </row>
    <row r="16" s="25" customFormat="1" ht="28.9" customHeight="1" spans="1:2">
      <c r="A16" s="127" t="s">
        <v>275</v>
      </c>
      <c r="B16" s="78"/>
    </row>
    <row r="17" s="25" customFormat="1" ht="28.9" customHeight="1" spans="1:2">
      <c r="A17" s="128" t="s">
        <v>276</v>
      </c>
      <c r="B17" s="78"/>
    </row>
    <row r="18" s="25" customFormat="1" ht="28.9" customHeight="1" spans="1:2">
      <c r="A18" s="128" t="s">
        <v>277</v>
      </c>
      <c r="B18" s="78"/>
    </row>
    <row r="19" s="25" customFormat="1" ht="28.9" customHeight="1" spans="1:2">
      <c r="A19" s="128" t="s">
        <v>278</v>
      </c>
      <c r="B19" s="78"/>
    </row>
    <row r="20" s="25" customFormat="1" ht="28.9" customHeight="1" spans="1:2">
      <c r="A20" s="128" t="s">
        <v>279</v>
      </c>
      <c r="B20" s="78"/>
    </row>
    <row r="21" s="25" customFormat="1" ht="28.9" customHeight="1" spans="1:2">
      <c r="A21" s="128" t="s">
        <v>280</v>
      </c>
      <c r="B21" s="78"/>
    </row>
    <row r="22" s="25" customFormat="1" ht="28.9" customHeight="1" spans="1:2">
      <c r="A22" s="128" t="s">
        <v>281</v>
      </c>
      <c r="B22" s="78"/>
    </row>
    <row r="23" s="25" customFormat="1" ht="28.9" customHeight="1" spans="1:2">
      <c r="A23" s="128" t="s">
        <v>282</v>
      </c>
      <c r="B23" s="78"/>
    </row>
    <row r="24" s="25" customFormat="1" ht="28.9" customHeight="1" spans="1:2">
      <c r="A24" s="128" t="s">
        <v>283</v>
      </c>
      <c r="B24" s="78"/>
    </row>
    <row r="25" s="25" customFormat="1" ht="28.9" customHeight="1" spans="1:2">
      <c r="A25" s="128" t="s">
        <v>269</v>
      </c>
      <c r="B25" s="78"/>
    </row>
    <row r="26" s="25" customFormat="1" ht="28.9" customHeight="1" spans="1:2">
      <c r="A26" s="76" t="s">
        <v>284</v>
      </c>
      <c r="B26" s="77"/>
    </row>
    <row r="27" s="25" customFormat="1" ht="28.9" customHeight="1" spans="1:2">
      <c r="A27" s="57" t="s">
        <v>285</v>
      </c>
      <c r="B27" s="78"/>
    </row>
    <row r="28" s="25" customFormat="1" ht="28.9" customHeight="1" spans="1:2">
      <c r="A28" s="57" t="s">
        <v>286</v>
      </c>
      <c r="B28" s="78"/>
    </row>
    <row r="29" s="25" customFormat="1" ht="28.9" customHeight="1" spans="1:2">
      <c r="A29" s="57" t="s">
        <v>287</v>
      </c>
      <c r="B29" s="78"/>
    </row>
    <row r="30" s="25" customFormat="1" ht="28.9" customHeight="1" spans="1:2">
      <c r="A30" s="57" t="s">
        <v>288</v>
      </c>
      <c r="B30" s="78"/>
    </row>
    <row r="31" s="25" customFormat="1" ht="28.9" customHeight="1" spans="1:2">
      <c r="A31" s="57" t="s">
        <v>269</v>
      </c>
      <c r="B31" s="78"/>
    </row>
  </sheetData>
  <sheetProtection insertHyperlinks="0" autoFilter="0"/>
  <mergeCells count="1">
    <mergeCell ref="A2:B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6"/>
  <sheetViews>
    <sheetView workbookViewId="0">
      <selection activeCell="A1" sqref="A1"/>
    </sheetView>
  </sheetViews>
  <sheetFormatPr defaultColWidth="15.6666666666667" defaultRowHeight="27.9" customHeight="1" outlineLevelCol="7"/>
  <cols>
    <col min="1" max="1" width="12.5" style="85" hidden="1" customWidth="1"/>
    <col min="2" max="2" width="50.3333333333333" style="85" customWidth="1"/>
    <col min="3" max="4" width="12.1666666666667" style="85" customWidth="1"/>
    <col min="5" max="5" width="12.1666666666667" style="115" customWidth="1"/>
    <col min="6" max="6" width="12.1666666666667" style="116" customWidth="1"/>
    <col min="7" max="7" width="12.1666666666667" style="116" hidden="1" customWidth="1"/>
    <col min="8" max="8" width="12.1666666666667" style="116" customWidth="1"/>
    <col min="9" max="40" width="9" style="85" customWidth="1"/>
  </cols>
  <sheetData>
    <row r="1" s="25" customFormat="1" ht="30" customHeight="1" spans="2:8">
      <c r="B1" s="16" t="s">
        <v>289</v>
      </c>
      <c r="E1" s="80"/>
      <c r="F1" s="117"/>
      <c r="G1" s="117"/>
      <c r="H1" s="117"/>
    </row>
    <row r="2" ht="34.2" customHeight="1" spans="2:8">
      <c r="B2" s="40" t="s">
        <v>290</v>
      </c>
      <c r="C2" s="40"/>
      <c r="D2" s="40"/>
      <c r="E2" s="40"/>
      <c r="F2" s="40"/>
      <c r="G2" s="40"/>
      <c r="H2" s="40"/>
    </row>
    <row r="3" customHeight="1" spans="6:8">
      <c r="F3" s="118" t="s">
        <v>2</v>
      </c>
      <c r="G3" s="118"/>
      <c r="H3" s="118"/>
    </row>
    <row r="4" ht="35.4" customHeight="1" spans="2:8">
      <c r="B4" s="119" t="s">
        <v>291</v>
      </c>
      <c r="C4" s="120" t="s">
        <v>45</v>
      </c>
      <c r="D4" s="120" t="s">
        <v>292</v>
      </c>
      <c r="E4" s="120" t="s">
        <v>46</v>
      </c>
      <c r="F4" s="102" t="s">
        <v>293</v>
      </c>
      <c r="G4" s="102" t="s">
        <v>47</v>
      </c>
      <c r="H4" s="19" t="s">
        <v>12</v>
      </c>
    </row>
    <row r="5" customHeight="1" spans="1:8">
      <c r="A5" s="85">
        <v>1030102</v>
      </c>
      <c r="B5" s="121" t="s">
        <v>294</v>
      </c>
      <c r="C5" s="78"/>
      <c r="D5" s="78"/>
      <c r="E5" s="83"/>
      <c r="F5" s="106">
        <f t="shared" ref="F5:F21" si="0">IF(D5&lt;&gt;0,ROUND(E5/D5*100,1),0)</f>
        <v>0</v>
      </c>
      <c r="G5" s="106"/>
      <c r="H5" s="106">
        <f>IF(G5&lt;&gt;0,ROUND(E5/G5*100,1),0)</f>
        <v>0</v>
      </c>
    </row>
    <row r="6" customHeight="1" spans="1:8">
      <c r="A6" s="85">
        <v>1030115</v>
      </c>
      <c r="B6" s="121" t="s">
        <v>295</v>
      </c>
      <c r="C6" s="78"/>
      <c r="D6" s="78"/>
      <c r="E6" s="83"/>
      <c r="F6" s="106">
        <f t="shared" si="0"/>
        <v>0</v>
      </c>
      <c r="G6" s="106"/>
      <c r="H6" s="106">
        <f>IF(G6&lt;&gt;0,ROUND(E6/G6*100,1),0)</f>
        <v>0</v>
      </c>
    </row>
    <row r="7" customHeight="1" spans="1:8">
      <c r="A7" s="85">
        <v>1030129</v>
      </c>
      <c r="B7" s="121" t="s">
        <v>296</v>
      </c>
      <c r="C7" s="78"/>
      <c r="D7" s="78"/>
      <c r="E7" s="83"/>
      <c r="F7" s="106">
        <f t="shared" si="0"/>
        <v>0</v>
      </c>
      <c r="G7" s="106"/>
      <c r="H7" s="106">
        <f>IF(G7&lt;&gt;0,ROUND(E7/G7*100,1),0)</f>
        <v>0</v>
      </c>
    </row>
    <row r="8" customHeight="1" spans="1:8">
      <c r="A8" s="85">
        <v>1030146</v>
      </c>
      <c r="B8" s="121" t="s">
        <v>297</v>
      </c>
      <c r="C8" s="78"/>
      <c r="D8" s="78"/>
      <c r="E8" s="83"/>
      <c r="F8" s="106">
        <f t="shared" si="0"/>
        <v>0</v>
      </c>
      <c r="G8" s="106"/>
      <c r="H8" s="106">
        <f>IF(G8&lt;&gt;0,ROUND(E8/G8*100,1),0)</f>
        <v>0</v>
      </c>
    </row>
    <row r="9" customHeight="1" spans="1:8">
      <c r="A9" s="85">
        <v>1030147</v>
      </c>
      <c r="B9" s="121" t="s">
        <v>298</v>
      </c>
      <c r="C9" s="78"/>
      <c r="D9" s="78"/>
      <c r="E9" s="83"/>
      <c r="F9" s="106">
        <f t="shared" si="0"/>
        <v>0</v>
      </c>
      <c r="G9" s="106"/>
      <c r="H9" s="106">
        <f>IF(G9&lt;&gt;0,ROUND(E9/G9*100,1),0)</f>
        <v>0</v>
      </c>
    </row>
    <row r="10" customHeight="1" spans="1:8">
      <c r="A10" s="85">
        <v>1030148</v>
      </c>
      <c r="B10" s="121" t="s">
        <v>299</v>
      </c>
      <c r="C10" s="75">
        <v>406</v>
      </c>
      <c r="D10" s="78">
        <v>2440</v>
      </c>
      <c r="E10" s="83">
        <v>2783</v>
      </c>
      <c r="F10" s="106">
        <f t="shared" si="0"/>
        <v>114.1</v>
      </c>
      <c r="G10" s="106">
        <v>162</v>
      </c>
      <c r="H10" s="106">
        <v>0</v>
      </c>
    </row>
    <row r="11" customHeight="1" spans="1:8">
      <c r="A11" s="85">
        <v>1030150</v>
      </c>
      <c r="B11" s="121" t="s">
        <v>300</v>
      </c>
      <c r="C11" s="78"/>
      <c r="D11" s="78"/>
      <c r="E11" s="83"/>
      <c r="F11" s="106">
        <f t="shared" si="0"/>
        <v>0</v>
      </c>
      <c r="G11" s="106"/>
      <c r="H11" s="106">
        <f t="shared" ref="H11:H20" si="1">IF(G11&lt;&gt;0,ROUND(E11/G11*100,1),0)</f>
        <v>0</v>
      </c>
    </row>
    <row r="12" customHeight="1" spans="1:8">
      <c r="A12" s="85">
        <v>1030155</v>
      </c>
      <c r="B12" s="121" t="s">
        <v>301</v>
      </c>
      <c r="C12" s="78"/>
      <c r="D12" s="78"/>
      <c r="E12" s="83"/>
      <c r="F12" s="106">
        <f t="shared" si="0"/>
        <v>0</v>
      </c>
      <c r="G12" s="106"/>
      <c r="H12" s="106">
        <f t="shared" si="1"/>
        <v>0</v>
      </c>
    </row>
    <row r="13" customHeight="1" spans="1:8">
      <c r="A13" s="85">
        <v>1030156</v>
      </c>
      <c r="B13" s="121" t="s">
        <v>302</v>
      </c>
      <c r="C13" s="78"/>
      <c r="D13" s="78">
        <v>666</v>
      </c>
      <c r="E13" s="83">
        <v>1124</v>
      </c>
      <c r="F13" s="106">
        <f t="shared" si="0"/>
        <v>168.8</v>
      </c>
      <c r="G13" s="106"/>
      <c r="H13" s="106">
        <f t="shared" si="1"/>
        <v>0</v>
      </c>
    </row>
    <row r="14" customHeight="1" spans="1:8">
      <c r="A14" s="85">
        <v>1030157</v>
      </c>
      <c r="B14" s="121" t="s">
        <v>303</v>
      </c>
      <c r="C14" s="78"/>
      <c r="D14" s="78"/>
      <c r="E14" s="83"/>
      <c r="F14" s="106">
        <f t="shared" si="0"/>
        <v>0</v>
      </c>
      <c r="G14" s="106"/>
      <c r="H14" s="106">
        <f t="shared" si="1"/>
        <v>0</v>
      </c>
    </row>
    <row r="15" customHeight="1" spans="1:8">
      <c r="A15" s="85">
        <v>1030158</v>
      </c>
      <c r="B15" s="121" t="s">
        <v>304</v>
      </c>
      <c r="C15" s="78"/>
      <c r="D15" s="78"/>
      <c r="E15" s="83"/>
      <c r="F15" s="106">
        <f t="shared" si="0"/>
        <v>0</v>
      </c>
      <c r="G15" s="106"/>
      <c r="H15" s="106">
        <f t="shared" si="1"/>
        <v>0</v>
      </c>
    </row>
    <row r="16" customHeight="1" spans="1:8">
      <c r="A16" s="85">
        <v>1030159</v>
      </c>
      <c r="B16" s="121" t="s">
        <v>305</v>
      </c>
      <c r="C16" s="78"/>
      <c r="D16" s="78"/>
      <c r="E16" s="83"/>
      <c r="F16" s="106">
        <f t="shared" si="0"/>
        <v>0</v>
      </c>
      <c r="G16" s="106"/>
      <c r="H16" s="106">
        <f t="shared" si="1"/>
        <v>0</v>
      </c>
    </row>
    <row r="17" customHeight="1" spans="1:8">
      <c r="A17" s="85">
        <v>1030178</v>
      </c>
      <c r="B17" s="121" t="s">
        <v>306</v>
      </c>
      <c r="C17" s="78"/>
      <c r="D17" s="78"/>
      <c r="E17" s="83"/>
      <c r="F17" s="106">
        <f t="shared" si="0"/>
        <v>0</v>
      </c>
      <c r="G17" s="106"/>
      <c r="H17" s="106">
        <f t="shared" si="1"/>
        <v>0</v>
      </c>
    </row>
    <row r="18" customHeight="1" spans="1:8">
      <c r="A18" s="85">
        <v>1030180</v>
      </c>
      <c r="B18" s="121" t="s">
        <v>307</v>
      </c>
      <c r="C18" s="78"/>
      <c r="D18" s="78"/>
      <c r="E18" s="83"/>
      <c r="F18" s="106">
        <f t="shared" si="0"/>
        <v>0</v>
      </c>
      <c r="G18" s="106"/>
      <c r="H18" s="106">
        <f t="shared" si="1"/>
        <v>0</v>
      </c>
    </row>
    <row r="19" customHeight="1" spans="1:8">
      <c r="A19" s="85">
        <v>1030199</v>
      </c>
      <c r="B19" s="121" t="s">
        <v>308</v>
      </c>
      <c r="C19" s="78"/>
      <c r="D19" s="78"/>
      <c r="E19" s="83"/>
      <c r="F19" s="106">
        <f t="shared" si="0"/>
        <v>0</v>
      </c>
      <c r="G19" s="106"/>
      <c r="H19" s="106">
        <f t="shared" si="1"/>
        <v>0</v>
      </c>
    </row>
    <row r="20" customHeight="1" spans="2:8">
      <c r="B20" s="121"/>
      <c r="C20" s="78"/>
      <c r="D20" s="78"/>
      <c r="E20" s="83"/>
      <c r="F20" s="106">
        <f t="shared" si="0"/>
        <v>0</v>
      </c>
      <c r="G20" s="106"/>
      <c r="H20" s="106">
        <f t="shared" si="1"/>
        <v>0</v>
      </c>
    </row>
    <row r="21" customHeight="1" spans="1:8">
      <c r="A21" s="122">
        <v>10301</v>
      </c>
      <c r="B21" s="23" t="s">
        <v>309</v>
      </c>
      <c r="C21" s="77">
        <f>SUM(C5:C19)</f>
        <v>406</v>
      </c>
      <c r="D21" s="77">
        <f>SUM(D5:D20)</f>
        <v>3106</v>
      </c>
      <c r="E21" s="81">
        <f>SUM(E5:E19)</f>
        <v>3907</v>
      </c>
      <c r="F21" s="112">
        <f t="shared" si="0"/>
        <v>125.8</v>
      </c>
      <c r="G21" s="112">
        <f>SUM(G5:G19)</f>
        <v>162</v>
      </c>
      <c r="H21" s="106">
        <v>0</v>
      </c>
    </row>
    <row r="22" customHeight="1" spans="3:5">
      <c r="C22" s="123"/>
      <c r="D22" s="123"/>
      <c r="E22" s="124"/>
    </row>
    <row r="26" customHeight="1" spans="2:2">
      <c r="B26" s="125"/>
    </row>
  </sheetData>
  <sheetProtection insertHyperlinks="0" autoFilter="0"/>
  <mergeCells count="2">
    <mergeCell ref="B2:H2"/>
    <mergeCell ref="F3:H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9"/>
  <sheetViews>
    <sheetView workbookViewId="0">
      <selection activeCell="A1" sqref="A1"/>
    </sheetView>
  </sheetViews>
  <sheetFormatPr defaultColWidth="9" defaultRowHeight="14.25" customHeight="1" outlineLevelCol="7"/>
  <cols>
    <col min="1" max="1" width="10.1666666666667" style="85" hidden="1" customWidth="1"/>
    <col min="2" max="2" width="70.6666666666667" style="94" customWidth="1"/>
    <col min="3" max="4" width="12.1666666666667" style="95" customWidth="1"/>
    <col min="5" max="5" width="12.1666666666667" style="96" customWidth="1"/>
    <col min="6" max="6" width="12.1666666666667" style="95" customWidth="1"/>
    <col min="7" max="7" width="12.1666666666667" style="95" hidden="1" customWidth="1"/>
    <col min="8" max="8" width="12.1666666666667" style="85" customWidth="1"/>
    <col min="9" max="40" width="8.83333333333333" style="85"/>
  </cols>
  <sheetData>
    <row r="1" ht="30" customHeight="1" spans="2:7">
      <c r="B1" s="97" t="s">
        <v>310</v>
      </c>
      <c r="C1" s="98"/>
      <c r="D1" s="98"/>
      <c r="E1" s="99"/>
      <c r="F1" s="98"/>
      <c r="G1" s="98"/>
    </row>
    <row r="2" ht="30" customHeight="1" spans="2:8">
      <c r="B2" s="40" t="s">
        <v>311</v>
      </c>
      <c r="C2" s="40"/>
      <c r="D2" s="40"/>
      <c r="E2" s="40"/>
      <c r="F2" s="40"/>
      <c r="G2" s="40"/>
      <c r="H2" s="40"/>
    </row>
    <row r="3" ht="22.2" customHeight="1" spans="8:8">
      <c r="H3" s="73" t="s">
        <v>2</v>
      </c>
    </row>
    <row r="4" ht="28.5" customHeight="1" spans="2:8">
      <c r="B4" s="100" t="s">
        <v>291</v>
      </c>
      <c r="C4" s="101" t="s">
        <v>45</v>
      </c>
      <c r="D4" s="101" t="s">
        <v>292</v>
      </c>
      <c r="E4" s="101" t="s">
        <v>46</v>
      </c>
      <c r="F4" s="102" t="s">
        <v>7</v>
      </c>
      <c r="G4" s="102" t="s">
        <v>47</v>
      </c>
      <c r="H4" s="19" t="s">
        <v>312</v>
      </c>
    </row>
    <row r="5" ht="33" customHeight="1" spans="1:8">
      <c r="A5" s="85">
        <v>20707</v>
      </c>
      <c r="B5" s="103" t="s">
        <v>313</v>
      </c>
      <c r="C5" s="104"/>
      <c r="D5" s="104"/>
      <c r="E5" s="105"/>
      <c r="F5" s="106"/>
      <c r="G5" s="106"/>
      <c r="H5" s="106"/>
    </row>
    <row r="6" ht="33" customHeight="1" spans="1:8">
      <c r="A6" s="85">
        <v>20822</v>
      </c>
      <c r="B6" s="103" t="s">
        <v>314</v>
      </c>
      <c r="C6" s="104"/>
      <c r="D6" s="104"/>
      <c r="E6" s="105"/>
      <c r="F6" s="106"/>
      <c r="G6" s="106"/>
      <c r="H6" s="106"/>
    </row>
    <row r="7" ht="33" customHeight="1" spans="1:8">
      <c r="A7" s="85">
        <v>20823</v>
      </c>
      <c r="B7" s="31" t="s">
        <v>315</v>
      </c>
      <c r="C7" s="104"/>
      <c r="D7" s="104"/>
      <c r="E7" s="105">
        <v>1</v>
      </c>
      <c r="F7" s="106"/>
      <c r="G7" s="106"/>
      <c r="H7" s="106"/>
    </row>
    <row r="8" ht="33" customHeight="1" spans="1:8">
      <c r="A8" s="85">
        <v>21160</v>
      </c>
      <c r="B8" s="103" t="s">
        <v>316</v>
      </c>
      <c r="C8" s="104"/>
      <c r="D8" s="104"/>
      <c r="E8" s="105"/>
      <c r="F8" s="106"/>
      <c r="G8" s="106"/>
      <c r="H8" s="106"/>
    </row>
    <row r="9" ht="33" customHeight="1" spans="1:8">
      <c r="A9" s="85">
        <v>21208</v>
      </c>
      <c r="B9" s="31" t="s">
        <v>317</v>
      </c>
      <c r="C9" s="107">
        <v>109710</v>
      </c>
      <c r="D9" s="104"/>
      <c r="E9" s="105">
        <f>108361+5</f>
        <v>108366</v>
      </c>
      <c r="F9" s="106"/>
      <c r="G9" s="106"/>
      <c r="H9" s="106"/>
    </row>
    <row r="10" ht="33" customHeight="1" spans="1:8">
      <c r="A10" s="85">
        <v>21210</v>
      </c>
      <c r="B10" s="103" t="s">
        <v>318</v>
      </c>
      <c r="C10" s="104"/>
      <c r="D10" s="104"/>
      <c r="E10" s="105"/>
      <c r="F10" s="106"/>
      <c r="G10" s="106"/>
      <c r="H10" s="106"/>
    </row>
    <row r="11" ht="33" customHeight="1" spans="1:8">
      <c r="A11" s="85">
        <v>21211</v>
      </c>
      <c r="B11" s="31" t="s">
        <v>319</v>
      </c>
      <c r="C11" s="104"/>
      <c r="D11" s="104"/>
      <c r="E11" s="105"/>
      <c r="F11" s="106"/>
      <c r="G11" s="106"/>
      <c r="H11" s="106"/>
    </row>
    <row r="12" ht="33" customHeight="1" spans="1:8">
      <c r="A12" s="85">
        <v>21213</v>
      </c>
      <c r="B12" s="31" t="s">
        <v>320</v>
      </c>
      <c r="C12" s="104"/>
      <c r="D12" s="104"/>
      <c r="E12" s="105"/>
      <c r="F12" s="106"/>
      <c r="G12" s="106"/>
      <c r="H12" s="106"/>
    </row>
    <row r="13" ht="33" customHeight="1" spans="1:8">
      <c r="A13" s="85">
        <v>21214</v>
      </c>
      <c r="B13" s="31" t="s">
        <v>321</v>
      </c>
      <c r="C13" s="104"/>
      <c r="D13" s="104"/>
      <c r="E13" s="105"/>
      <c r="F13" s="106"/>
      <c r="G13" s="106"/>
      <c r="H13" s="106"/>
    </row>
    <row r="14" ht="33" customHeight="1" spans="1:8">
      <c r="A14" s="85">
        <v>21366</v>
      </c>
      <c r="B14" s="103" t="s">
        <v>322</v>
      </c>
      <c r="C14" s="104"/>
      <c r="D14" s="104"/>
      <c r="E14" s="105"/>
      <c r="F14" s="106"/>
      <c r="G14" s="106"/>
      <c r="H14" s="106"/>
    </row>
    <row r="15" ht="33" customHeight="1" spans="1:8">
      <c r="A15" s="85">
        <v>21369</v>
      </c>
      <c r="B15" s="103" t="s">
        <v>323</v>
      </c>
      <c r="C15" s="104"/>
      <c r="D15" s="104"/>
      <c r="E15" s="105"/>
      <c r="F15" s="106"/>
      <c r="G15" s="106"/>
      <c r="H15" s="106"/>
    </row>
    <row r="16" ht="33" customHeight="1" spans="1:8">
      <c r="A16" s="85">
        <v>21462</v>
      </c>
      <c r="B16" s="103" t="s">
        <v>324</v>
      </c>
      <c r="C16" s="104"/>
      <c r="D16" s="104"/>
      <c r="E16" s="105"/>
      <c r="F16" s="106"/>
      <c r="G16" s="106"/>
      <c r="H16" s="106"/>
    </row>
    <row r="17" ht="33" customHeight="1" spans="1:8">
      <c r="A17" s="85">
        <v>21463</v>
      </c>
      <c r="B17" s="103" t="s">
        <v>325</v>
      </c>
      <c r="C17" s="104"/>
      <c r="D17" s="104"/>
      <c r="E17" s="105"/>
      <c r="F17" s="106"/>
      <c r="G17" s="106"/>
      <c r="H17" s="106"/>
    </row>
    <row r="18" ht="33" customHeight="1" spans="1:8">
      <c r="A18" s="85">
        <v>21469</v>
      </c>
      <c r="B18" s="103" t="s">
        <v>326</v>
      </c>
      <c r="C18" s="104"/>
      <c r="D18" s="104"/>
      <c r="E18" s="105"/>
      <c r="F18" s="106"/>
      <c r="G18" s="106"/>
      <c r="H18" s="106"/>
    </row>
    <row r="19" ht="33" customHeight="1" spans="1:8">
      <c r="A19" s="85">
        <v>21562</v>
      </c>
      <c r="B19" s="103" t="s">
        <v>327</v>
      </c>
      <c r="C19" s="104"/>
      <c r="D19" s="104"/>
      <c r="E19" s="105"/>
      <c r="F19" s="106"/>
      <c r="G19" s="106"/>
      <c r="H19" s="106"/>
    </row>
    <row r="20" ht="33" customHeight="1" spans="1:8">
      <c r="A20" s="85">
        <v>21660</v>
      </c>
      <c r="B20" s="103" t="s">
        <v>328</v>
      </c>
      <c r="C20" s="104"/>
      <c r="D20" s="104"/>
      <c r="E20" s="105"/>
      <c r="F20" s="106"/>
      <c r="G20" s="106"/>
      <c r="H20" s="106"/>
    </row>
    <row r="21" ht="33" customHeight="1" spans="1:8">
      <c r="A21" s="85">
        <v>22904</v>
      </c>
      <c r="B21" s="108" t="s">
        <v>329</v>
      </c>
      <c r="C21" s="104"/>
      <c r="D21" s="104"/>
      <c r="E21" s="105">
        <v>73140</v>
      </c>
      <c r="F21" s="106"/>
      <c r="G21" s="106"/>
      <c r="H21" s="106"/>
    </row>
    <row r="22" ht="33" customHeight="1" spans="1:8">
      <c r="A22" s="85">
        <v>22908</v>
      </c>
      <c r="B22" s="31" t="s">
        <v>330</v>
      </c>
      <c r="C22" s="104"/>
      <c r="D22" s="104"/>
      <c r="E22" s="105"/>
      <c r="F22" s="106"/>
      <c r="G22" s="106"/>
      <c r="H22" s="106"/>
    </row>
    <row r="23" ht="33" customHeight="1" spans="1:8">
      <c r="A23" s="85">
        <v>22960</v>
      </c>
      <c r="B23" s="31" t="s">
        <v>331</v>
      </c>
      <c r="C23" s="104"/>
      <c r="D23" s="104"/>
      <c r="E23" s="105"/>
      <c r="F23" s="106"/>
      <c r="G23" s="106"/>
      <c r="H23" s="106"/>
    </row>
    <row r="24" ht="33" customHeight="1" spans="1:8">
      <c r="A24" s="85">
        <v>23204</v>
      </c>
      <c r="B24" s="31" t="s">
        <v>332</v>
      </c>
      <c r="C24" s="107">
        <v>4000</v>
      </c>
      <c r="D24" s="104"/>
      <c r="E24" s="109">
        <v>4288</v>
      </c>
      <c r="F24" s="106"/>
      <c r="G24" s="106"/>
      <c r="H24" s="106"/>
    </row>
    <row r="25" ht="33" customHeight="1" spans="1:8">
      <c r="A25" s="85">
        <v>23304</v>
      </c>
      <c r="B25" s="103" t="s">
        <v>333</v>
      </c>
      <c r="C25" s="107">
        <v>60</v>
      </c>
      <c r="D25" s="104"/>
      <c r="E25" s="109">
        <v>96</v>
      </c>
      <c r="F25" s="106"/>
      <c r="G25" s="106"/>
      <c r="H25" s="106"/>
    </row>
    <row r="26" ht="33" customHeight="1" spans="2:8">
      <c r="B26" s="103" t="s">
        <v>334</v>
      </c>
      <c r="C26" s="104"/>
      <c r="D26" s="104"/>
      <c r="E26" s="105">
        <v>8853</v>
      </c>
      <c r="F26" s="106"/>
      <c r="G26" s="106"/>
      <c r="H26" s="106"/>
    </row>
    <row r="27" ht="33" customHeight="1" spans="2:8">
      <c r="B27" s="110" t="s">
        <v>335</v>
      </c>
      <c r="C27" s="104"/>
      <c r="D27" s="104"/>
      <c r="E27" s="105"/>
      <c r="F27" s="106"/>
      <c r="G27" s="106"/>
      <c r="H27" s="106"/>
    </row>
    <row r="28" ht="33" customHeight="1" spans="2:8">
      <c r="B28" s="100" t="s">
        <v>336</v>
      </c>
      <c r="C28" s="111">
        <f>SUM(C5:C25)</f>
        <v>113770</v>
      </c>
      <c r="D28" s="111">
        <f>SUM(D5:D25)</f>
        <v>0</v>
      </c>
      <c r="E28" s="101">
        <f>SUM(E5:E26)</f>
        <v>194744</v>
      </c>
      <c r="F28" s="112">
        <f>IF(D28&lt;&gt;0,ROUND(E28/D28*100,1),0)</f>
        <v>0</v>
      </c>
      <c r="G28" s="112">
        <f>SUM(G5:G25)</f>
        <v>0</v>
      </c>
      <c r="H28" s="106">
        <f>IF(G28&lt;&gt;0,ROUND(E28/G28*100,1),0)</f>
        <v>0</v>
      </c>
    </row>
    <row r="29" customHeight="1" spans="3:5">
      <c r="C29" s="113"/>
      <c r="D29" s="113"/>
      <c r="E29" s="114"/>
    </row>
  </sheetData>
  <sheetProtection insertHyperlinks="0" autoFilter="0"/>
  <mergeCells count="1">
    <mergeCell ref="B2:H2"/>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16"/>
  <sheetViews>
    <sheetView workbookViewId="0">
      <selection activeCell="A1" sqref="A1"/>
    </sheetView>
  </sheetViews>
  <sheetFormatPr defaultColWidth="9" defaultRowHeight="14.25" customHeight="1" outlineLevelCol="3"/>
  <cols>
    <col min="1" max="1" width="35.6666666666667" style="25" customWidth="1"/>
    <col min="2" max="2" width="15.6666666666667" style="80" customWidth="1"/>
    <col min="3" max="3" width="35.6666666666667" style="80" customWidth="1"/>
    <col min="4" max="4" width="19" style="80" customWidth="1"/>
    <col min="5" max="40" width="9" style="25"/>
  </cols>
  <sheetData>
    <row r="1" s="16" customFormat="1" ht="30" customHeight="1" spans="1:4">
      <c r="A1" s="16" t="s">
        <v>337</v>
      </c>
      <c r="B1" s="35"/>
      <c r="C1" s="35"/>
      <c r="D1" s="35"/>
    </row>
    <row r="2" s="16" customFormat="1" ht="50.1" customHeight="1" spans="1:4">
      <c r="A2" s="40" t="s">
        <v>338</v>
      </c>
      <c r="B2" s="40"/>
      <c r="C2" s="40"/>
      <c r="D2" s="40"/>
    </row>
    <row r="3" ht="30" customHeight="1" spans="4:4">
      <c r="D3" s="80" t="s">
        <v>2</v>
      </c>
    </row>
    <row r="4" s="35" customFormat="1" ht="60" customHeight="1" spans="1:4">
      <c r="A4" s="23" t="s">
        <v>75</v>
      </c>
      <c r="B4" s="19" t="s">
        <v>6</v>
      </c>
      <c r="C4" s="23" t="s">
        <v>76</v>
      </c>
      <c r="D4" s="19" t="s">
        <v>6</v>
      </c>
    </row>
    <row r="5" s="16" customFormat="1" ht="50.1" customHeight="1" spans="1:4">
      <c r="A5" s="76" t="s">
        <v>339</v>
      </c>
      <c r="B5" s="81">
        <v>3907</v>
      </c>
      <c r="C5" s="23" t="s">
        <v>340</v>
      </c>
      <c r="D5" s="81">
        <v>194744</v>
      </c>
    </row>
    <row r="6" s="16" customFormat="1" ht="50.1" customHeight="1" spans="1:4">
      <c r="A6" s="76" t="s">
        <v>79</v>
      </c>
      <c r="B6" s="81">
        <f>B7+B9+B8</f>
        <v>112560</v>
      </c>
      <c r="C6" s="23" t="s">
        <v>80</v>
      </c>
      <c r="D6" s="81">
        <v>0</v>
      </c>
    </row>
    <row r="7" ht="50.1" customHeight="1" spans="1:4">
      <c r="A7" s="82" t="s">
        <v>116</v>
      </c>
      <c r="B7" s="83">
        <f>111605+930</f>
        <v>112535</v>
      </c>
      <c r="C7" s="75" t="s">
        <v>82</v>
      </c>
      <c r="D7" s="81"/>
    </row>
    <row r="8" ht="50.1" customHeight="1" spans="1:4">
      <c r="A8" s="20" t="s">
        <v>89</v>
      </c>
      <c r="B8" s="83">
        <v>25</v>
      </c>
      <c r="C8" s="75" t="s">
        <v>88</v>
      </c>
      <c r="D8" s="83"/>
    </row>
    <row r="9" ht="50.1" customHeight="1" spans="1:4">
      <c r="A9" s="82" t="s">
        <v>341</v>
      </c>
      <c r="B9" s="83"/>
      <c r="C9" s="23" t="s">
        <v>102</v>
      </c>
      <c r="D9" s="81">
        <v>11475</v>
      </c>
    </row>
    <row r="10" ht="50.1" customHeight="1" spans="1:4">
      <c r="A10" s="76" t="s">
        <v>106</v>
      </c>
      <c r="B10" s="83">
        <v>89752</v>
      </c>
      <c r="C10" s="75" t="s">
        <v>342</v>
      </c>
      <c r="D10" s="83">
        <v>11475</v>
      </c>
    </row>
    <row r="11" ht="50.1" customHeight="1" spans="1:4">
      <c r="A11" s="20" t="s">
        <v>343</v>
      </c>
      <c r="B11" s="83">
        <v>89752</v>
      </c>
      <c r="C11" s="23"/>
      <c r="D11" s="81"/>
    </row>
    <row r="12" ht="50.1" customHeight="1" spans="1:4">
      <c r="A12" s="20" t="s">
        <v>343</v>
      </c>
      <c r="B12" s="83">
        <v>89752</v>
      </c>
      <c r="C12" s="23"/>
      <c r="D12" s="81"/>
    </row>
    <row r="13" ht="50.1" customHeight="1" spans="1:4">
      <c r="A13" s="20"/>
      <c r="B13" s="83"/>
      <c r="C13" s="23"/>
      <c r="D13" s="81"/>
    </row>
    <row r="14" ht="50.1" customHeight="1" spans="1:4">
      <c r="A14" s="20"/>
      <c r="B14" s="83"/>
      <c r="C14" s="23"/>
      <c r="D14" s="81"/>
    </row>
    <row r="15" ht="50.1" customHeight="1" spans="1:4">
      <c r="A15" s="23" t="s">
        <v>344</v>
      </c>
      <c r="B15" s="81">
        <f>B5+B6+B10</f>
        <v>206219</v>
      </c>
      <c r="C15" s="23" t="s">
        <v>345</v>
      </c>
      <c r="D15" s="81">
        <f>D5+D9</f>
        <v>206219</v>
      </c>
    </row>
    <row r="16" ht="50.1" customHeight="1" spans="1:4">
      <c r="A16" s="79"/>
      <c r="B16" s="84"/>
      <c r="C16" s="23" t="s">
        <v>112</v>
      </c>
      <c r="D16" s="81"/>
    </row>
  </sheetData>
  <sheetProtection insertHyperlinks="0" autoFilter="0"/>
  <mergeCells count="1">
    <mergeCell ref="A2:D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33"/>
  <sheetViews>
    <sheetView workbookViewId="0">
      <selection activeCell="A1" sqref="A1"/>
    </sheetView>
  </sheetViews>
  <sheetFormatPr defaultColWidth="9" defaultRowHeight="14.25" customHeight="1" outlineLevelCol="1"/>
  <cols>
    <col min="1" max="1" width="55.6666666666667" style="25" customWidth="1"/>
    <col min="2" max="2" width="15.6666666666667" style="25" customWidth="1"/>
    <col min="3" max="40" width="9" style="25"/>
  </cols>
  <sheetData>
    <row r="1" ht="22.5" customHeight="1" spans="1:2">
      <c r="A1" s="16" t="s">
        <v>346</v>
      </c>
      <c r="B1" s="16"/>
    </row>
    <row r="2" ht="60" customHeight="1" spans="1:2">
      <c r="A2" s="17" t="s">
        <v>347</v>
      </c>
      <c r="B2" s="40"/>
    </row>
    <row r="3" ht="18.75" customHeight="1" spans="2:2">
      <c r="B3" s="3" t="s">
        <v>2</v>
      </c>
    </row>
    <row r="4" s="35" customFormat="1" ht="39.9" customHeight="1" spans="1:2">
      <c r="A4" s="23" t="s">
        <v>3</v>
      </c>
      <c r="B4" s="23" t="s">
        <v>46</v>
      </c>
    </row>
    <row r="5" s="16" customFormat="1" ht="21.9" customHeight="1" spans="1:2">
      <c r="A5" s="55" t="s">
        <v>116</v>
      </c>
      <c r="B5" s="55">
        <f>SUM(B6:B33)</f>
        <v>112535</v>
      </c>
    </row>
    <row r="6" s="16" customFormat="1" ht="21" customHeight="1" spans="1:2">
      <c r="A6" s="52" t="s">
        <v>348</v>
      </c>
      <c r="B6" s="52"/>
    </row>
    <row r="7" ht="21" customHeight="1" spans="1:2">
      <c r="A7" s="52" t="s">
        <v>349</v>
      </c>
      <c r="B7" s="52"/>
    </row>
    <row r="8" ht="21" customHeight="1" spans="1:2">
      <c r="A8" s="52" t="s">
        <v>350</v>
      </c>
      <c r="B8" s="52"/>
    </row>
    <row r="9" ht="21" customHeight="1" spans="1:2">
      <c r="A9" s="52" t="s">
        <v>351</v>
      </c>
      <c r="B9" s="52"/>
    </row>
    <row r="10" ht="21" customHeight="1" spans="1:2">
      <c r="A10" s="52" t="s">
        <v>352</v>
      </c>
      <c r="B10" s="52"/>
    </row>
    <row r="11" ht="21" customHeight="1" spans="1:2">
      <c r="A11" s="52" t="s">
        <v>353</v>
      </c>
      <c r="B11" s="52"/>
    </row>
    <row r="12" ht="21" customHeight="1" spans="1:2">
      <c r="A12" s="52" t="s">
        <v>354</v>
      </c>
      <c r="B12" s="52"/>
    </row>
    <row r="13" s="16" customFormat="1" ht="21" customHeight="1" spans="1:2">
      <c r="A13" s="52" t="s">
        <v>355</v>
      </c>
      <c r="B13" s="52"/>
    </row>
    <row r="14" ht="21" customHeight="1" spans="1:2">
      <c r="A14" s="52" t="s">
        <v>356</v>
      </c>
      <c r="B14" s="52"/>
    </row>
    <row r="15" ht="21" customHeight="1" spans="1:2">
      <c r="A15" s="52" t="s">
        <v>357</v>
      </c>
      <c r="B15" s="52">
        <v>102611</v>
      </c>
    </row>
    <row r="16" ht="21" customHeight="1" spans="1:2">
      <c r="A16" s="52" t="s">
        <v>358</v>
      </c>
      <c r="B16" s="52">
        <v>1</v>
      </c>
    </row>
    <row r="17" ht="21" customHeight="1" spans="1:2">
      <c r="A17" s="52" t="s">
        <v>359</v>
      </c>
      <c r="B17" s="109">
        <v>5</v>
      </c>
    </row>
    <row r="18" ht="21" customHeight="1" spans="1:2">
      <c r="A18" s="52" t="s">
        <v>360</v>
      </c>
      <c r="B18" s="52"/>
    </row>
    <row r="19" ht="21" customHeight="1" spans="1:2">
      <c r="A19" s="52" t="s">
        <v>361</v>
      </c>
      <c r="B19" s="52"/>
    </row>
    <row r="20" ht="21" customHeight="1" spans="1:2">
      <c r="A20" s="52" t="s">
        <v>362</v>
      </c>
      <c r="B20" s="52"/>
    </row>
    <row r="21" ht="21" customHeight="1" spans="1:2">
      <c r="A21" s="52" t="s">
        <v>363</v>
      </c>
      <c r="B21" s="52">
        <v>135</v>
      </c>
    </row>
    <row r="22" ht="21" customHeight="1" spans="1:2">
      <c r="A22" s="52" t="s">
        <v>364</v>
      </c>
      <c r="B22" s="52">
        <v>930</v>
      </c>
    </row>
    <row r="23" ht="21" customHeight="1" spans="1:2">
      <c r="A23" s="52" t="s">
        <v>365</v>
      </c>
      <c r="B23" s="52"/>
    </row>
    <row r="24" ht="21" customHeight="1" spans="1:2">
      <c r="A24" s="52" t="s">
        <v>366</v>
      </c>
      <c r="B24" s="52"/>
    </row>
    <row r="25" ht="21" customHeight="1" spans="1:2">
      <c r="A25" s="52" t="s">
        <v>367</v>
      </c>
      <c r="B25" s="52"/>
    </row>
    <row r="26" ht="21" customHeight="1" spans="1:2">
      <c r="A26" s="52" t="s">
        <v>368</v>
      </c>
      <c r="B26" s="52"/>
    </row>
    <row r="27" ht="21" customHeight="1" spans="1:2">
      <c r="A27" s="52" t="s">
        <v>369</v>
      </c>
      <c r="B27" s="52"/>
    </row>
    <row r="28" ht="21" customHeight="1" spans="1:2">
      <c r="A28" s="52" t="s">
        <v>370</v>
      </c>
      <c r="B28" s="52"/>
    </row>
    <row r="29" ht="21" customHeight="1" spans="1:2">
      <c r="A29" s="52" t="s">
        <v>371</v>
      </c>
      <c r="B29" s="52"/>
    </row>
    <row r="30" ht="21" customHeight="1" spans="1:2">
      <c r="A30" s="52" t="s">
        <v>372</v>
      </c>
      <c r="B30" s="52"/>
    </row>
    <row r="31" ht="21" customHeight="1" spans="1:2">
      <c r="A31" s="52" t="s">
        <v>373</v>
      </c>
      <c r="B31" s="52"/>
    </row>
    <row r="32" ht="21" customHeight="1" spans="1:2">
      <c r="A32" s="52" t="s">
        <v>374</v>
      </c>
      <c r="B32" s="52"/>
    </row>
    <row r="33" customHeight="1" spans="1:2">
      <c r="A33" s="52" t="s">
        <v>375</v>
      </c>
      <c r="B33" s="52">
        <v>8853</v>
      </c>
    </row>
  </sheetData>
  <sheetProtection insertHyperlinks="0" autoFilter="0"/>
  <mergeCells count="1">
    <mergeCell ref="A2:B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6"/>
  <sheetViews>
    <sheetView workbookViewId="0">
      <selection activeCell="A1" sqref="A1"/>
    </sheetView>
  </sheetViews>
  <sheetFormatPr defaultColWidth="15.6666666666667" defaultRowHeight="27.9" customHeight="1" outlineLevelCol="7"/>
  <cols>
    <col min="1" max="1" width="12.5" style="85" hidden="1" customWidth="1"/>
    <col min="2" max="2" width="50.3333333333333" style="85" customWidth="1"/>
    <col min="3" max="4" width="12.1666666666667" style="85" customWidth="1"/>
    <col min="5" max="5" width="12.1666666666667" style="115" customWidth="1"/>
    <col min="6" max="6" width="12.1666666666667" style="116" customWidth="1"/>
    <col min="7" max="7" width="12.1666666666667" style="116" hidden="1" customWidth="1"/>
    <col min="8" max="8" width="12.1666666666667" style="116" customWidth="1"/>
    <col min="9" max="40" width="9" style="85" customWidth="1"/>
  </cols>
  <sheetData>
    <row r="1" s="25" customFormat="1" ht="30" customHeight="1" spans="2:8">
      <c r="B1" s="16" t="s">
        <v>376</v>
      </c>
      <c r="E1" s="80"/>
      <c r="F1" s="117"/>
      <c r="G1" s="117"/>
      <c r="H1" s="117"/>
    </row>
    <row r="2" ht="34.2" customHeight="1" spans="2:8">
      <c r="B2" s="40" t="s">
        <v>377</v>
      </c>
      <c r="C2" s="40"/>
      <c r="D2" s="40"/>
      <c r="E2" s="40"/>
      <c r="F2" s="40"/>
      <c r="G2" s="40"/>
      <c r="H2" s="40"/>
    </row>
    <row r="3" customHeight="1" spans="6:8">
      <c r="F3" s="118" t="s">
        <v>2</v>
      </c>
      <c r="G3" s="118"/>
      <c r="H3" s="118"/>
    </row>
    <row r="4" ht="35.4" customHeight="1" spans="2:8">
      <c r="B4" s="119" t="s">
        <v>291</v>
      </c>
      <c r="C4" s="120" t="s">
        <v>45</v>
      </c>
      <c r="D4" s="120" t="s">
        <v>292</v>
      </c>
      <c r="E4" s="120" t="s">
        <v>46</v>
      </c>
      <c r="F4" s="102" t="s">
        <v>293</v>
      </c>
      <c r="G4" s="102" t="s">
        <v>47</v>
      </c>
      <c r="H4" s="19" t="s">
        <v>12</v>
      </c>
    </row>
    <row r="5" customHeight="1" spans="1:8">
      <c r="A5" s="85">
        <v>1030102</v>
      </c>
      <c r="B5" s="121" t="s">
        <v>294</v>
      </c>
      <c r="C5" s="78"/>
      <c r="D5" s="78"/>
      <c r="E5" s="83"/>
      <c r="F5" s="106">
        <f t="shared" ref="F5:F21" si="0">IF(D5&lt;&gt;0,ROUND(E5/D5*100,1),0)</f>
        <v>0</v>
      </c>
      <c r="G5" s="106"/>
      <c r="H5" s="106">
        <f>IF(G5&lt;&gt;0,ROUND(E5/G5*100,1),0)</f>
        <v>0</v>
      </c>
    </row>
    <row r="6" customHeight="1" spans="1:8">
      <c r="A6" s="85">
        <v>1030115</v>
      </c>
      <c r="B6" s="121" t="s">
        <v>295</v>
      </c>
      <c r="C6" s="78"/>
      <c r="D6" s="78"/>
      <c r="E6" s="83"/>
      <c r="F6" s="106">
        <f t="shared" si="0"/>
        <v>0</v>
      </c>
      <c r="G6" s="106"/>
      <c r="H6" s="106">
        <f>IF(G6&lt;&gt;0,ROUND(E6/G6*100,1),0)</f>
        <v>0</v>
      </c>
    </row>
    <row r="7" customHeight="1" spans="1:8">
      <c r="A7" s="85">
        <v>1030129</v>
      </c>
      <c r="B7" s="121" t="s">
        <v>296</v>
      </c>
      <c r="C7" s="78"/>
      <c r="D7" s="78"/>
      <c r="E7" s="83"/>
      <c r="F7" s="106">
        <f t="shared" si="0"/>
        <v>0</v>
      </c>
      <c r="G7" s="106"/>
      <c r="H7" s="106">
        <f>IF(G7&lt;&gt;0,ROUND(E7/G7*100,1),0)</f>
        <v>0</v>
      </c>
    </row>
    <row r="8" customHeight="1" spans="1:8">
      <c r="A8" s="85">
        <v>1030146</v>
      </c>
      <c r="B8" s="121" t="s">
        <v>297</v>
      </c>
      <c r="C8" s="78"/>
      <c r="D8" s="78"/>
      <c r="E8" s="83"/>
      <c r="F8" s="106">
        <f t="shared" si="0"/>
        <v>0</v>
      </c>
      <c r="G8" s="106"/>
      <c r="H8" s="106">
        <f>IF(G8&lt;&gt;0,ROUND(E8/G8*100,1),0)</f>
        <v>0</v>
      </c>
    </row>
    <row r="9" customHeight="1" spans="1:8">
      <c r="A9" s="85">
        <v>1030147</v>
      </c>
      <c r="B9" s="121" t="s">
        <v>298</v>
      </c>
      <c r="C9" s="78"/>
      <c r="D9" s="78"/>
      <c r="E9" s="83"/>
      <c r="F9" s="106">
        <f t="shared" si="0"/>
        <v>0</v>
      </c>
      <c r="G9" s="106"/>
      <c r="H9" s="106">
        <f>IF(G9&lt;&gt;0,ROUND(E9/G9*100,1),0)</f>
        <v>0</v>
      </c>
    </row>
    <row r="10" customHeight="1" spans="1:8">
      <c r="A10" s="85">
        <v>1030148</v>
      </c>
      <c r="B10" s="121" t="s">
        <v>299</v>
      </c>
      <c r="C10" s="75">
        <v>406</v>
      </c>
      <c r="D10" s="78">
        <v>2440</v>
      </c>
      <c r="E10" s="83">
        <v>2783</v>
      </c>
      <c r="F10" s="106">
        <f t="shared" si="0"/>
        <v>114.1</v>
      </c>
      <c r="G10" s="106">
        <v>162</v>
      </c>
      <c r="H10" s="106">
        <v>0</v>
      </c>
    </row>
    <row r="11" customHeight="1" spans="1:8">
      <c r="A11" s="85">
        <v>1030150</v>
      </c>
      <c r="B11" s="121" t="s">
        <v>300</v>
      </c>
      <c r="C11" s="78"/>
      <c r="D11" s="78"/>
      <c r="E11" s="83"/>
      <c r="F11" s="106">
        <f t="shared" si="0"/>
        <v>0</v>
      </c>
      <c r="G11" s="106"/>
      <c r="H11" s="106">
        <f t="shared" ref="H11:H20" si="1">IF(G11&lt;&gt;0,ROUND(E11/G11*100,1),0)</f>
        <v>0</v>
      </c>
    </row>
    <row r="12" customHeight="1" spans="1:8">
      <c r="A12" s="85">
        <v>1030155</v>
      </c>
      <c r="B12" s="121" t="s">
        <v>301</v>
      </c>
      <c r="C12" s="78"/>
      <c r="D12" s="78"/>
      <c r="E12" s="83"/>
      <c r="F12" s="106">
        <f t="shared" si="0"/>
        <v>0</v>
      </c>
      <c r="G12" s="106"/>
      <c r="H12" s="106">
        <f t="shared" si="1"/>
        <v>0</v>
      </c>
    </row>
    <row r="13" customHeight="1" spans="1:8">
      <c r="A13" s="85">
        <v>1030156</v>
      </c>
      <c r="B13" s="121" t="s">
        <v>302</v>
      </c>
      <c r="C13" s="78"/>
      <c r="D13" s="78">
        <v>666</v>
      </c>
      <c r="E13" s="83">
        <v>1124</v>
      </c>
      <c r="F13" s="106">
        <f t="shared" si="0"/>
        <v>168.8</v>
      </c>
      <c r="G13" s="106"/>
      <c r="H13" s="106">
        <f t="shared" si="1"/>
        <v>0</v>
      </c>
    </row>
    <row r="14" customHeight="1" spans="1:8">
      <c r="A14" s="85">
        <v>1030157</v>
      </c>
      <c r="B14" s="121" t="s">
        <v>303</v>
      </c>
      <c r="C14" s="78"/>
      <c r="D14" s="78"/>
      <c r="E14" s="83"/>
      <c r="F14" s="106">
        <f t="shared" si="0"/>
        <v>0</v>
      </c>
      <c r="G14" s="106"/>
      <c r="H14" s="106">
        <f t="shared" si="1"/>
        <v>0</v>
      </c>
    </row>
    <row r="15" customHeight="1" spans="1:8">
      <c r="A15" s="85">
        <v>1030158</v>
      </c>
      <c r="B15" s="121" t="s">
        <v>304</v>
      </c>
      <c r="C15" s="78"/>
      <c r="D15" s="78"/>
      <c r="E15" s="83"/>
      <c r="F15" s="106">
        <f t="shared" si="0"/>
        <v>0</v>
      </c>
      <c r="G15" s="106"/>
      <c r="H15" s="106">
        <f t="shared" si="1"/>
        <v>0</v>
      </c>
    </row>
    <row r="16" customHeight="1" spans="1:8">
      <c r="A16" s="85">
        <v>1030159</v>
      </c>
      <c r="B16" s="121" t="s">
        <v>305</v>
      </c>
      <c r="C16" s="78"/>
      <c r="D16" s="78"/>
      <c r="E16" s="83"/>
      <c r="F16" s="106">
        <f t="shared" si="0"/>
        <v>0</v>
      </c>
      <c r="G16" s="106"/>
      <c r="H16" s="106">
        <f t="shared" si="1"/>
        <v>0</v>
      </c>
    </row>
    <row r="17" customHeight="1" spans="1:8">
      <c r="A17" s="85">
        <v>1030178</v>
      </c>
      <c r="B17" s="121" t="s">
        <v>306</v>
      </c>
      <c r="C17" s="78"/>
      <c r="D17" s="78"/>
      <c r="E17" s="83"/>
      <c r="F17" s="106">
        <f t="shared" si="0"/>
        <v>0</v>
      </c>
      <c r="G17" s="106"/>
      <c r="H17" s="106">
        <f t="shared" si="1"/>
        <v>0</v>
      </c>
    </row>
    <row r="18" customHeight="1" spans="1:8">
      <c r="A18" s="85">
        <v>1030180</v>
      </c>
      <c r="B18" s="121" t="s">
        <v>307</v>
      </c>
      <c r="C18" s="78"/>
      <c r="D18" s="78"/>
      <c r="E18" s="83"/>
      <c r="F18" s="106">
        <f t="shared" si="0"/>
        <v>0</v>
      </c>
      <c r="G18" s="106"/>
      <c r="H18" s="106">
        <f t="shared" si="1"/>
        <v>0</v>
      </c>
    </row>
    <row r="19" customHeight="1" spans="1:8">
      <c r="A19" s="85">
        <v>1030199</v>
      </c>
      <c r="B19" s="121" t="s">
        <v>308</v>
      </c>
      <c r="C19" s="78"/>
      <c r="D19" s="78"/>
      <c r="E19" s="83"/>
      <c r="F19" s="106">
        <f t="shared" si="0"/>
        <v>0</v>
      </c>
      <c r="G19" s="106"/>
      <c r="H19" s="106">
        <f t="shared" si="1"/>
        <v>0</v>
      </c>
    </row>
    <row r="20" customHeight="1" spans="2:8">
      <c r="B20" s="121"/>
      <c r="C20" s="78"/>
      <c r="D20" s="78"/>
      <c r="E20" s="83"/>
      <c r="F20" s="106">
        <f t="shared" si="0"/>
        <v>0</v>
      </c>
      <c r="G20" s="106"/>
      <c r="H20" s="106">
        <f t="shared" si="1"/>
        <v>0</v>
      </c>
    </row>
    <row r="21" customHeight="1" spans="1:8">
      <c r="A21" s="122">
        <v>10301</v>
      </c>
      <c r="B21" s="23" t="s">
        <v>309</v>
      </c>
      <c r="C21" s="77">
        <f>SUM(C5:C19)</f>
        <v>406</v>
      </c>
      <c r="D21" s="77">
        <f>SUM(D5:D20)</f>
        <v>3106</v>
      </c>
      <c r="E21" s="81">
        <f>SUM(E5:E19)</f>
        <v>3907</v>
      </c>
      <c r="F21" s="112">
        <f t="shared" si="0"/>
        <v>125.8</v>
      </c>
      <c r="G21" s="112">
        <f>SUM(G5:G19)</f>
        <v>162</v>
      </c>
      <c r="H21" s="106">
        <v>0</v>
      </c>
    </row>
    <row r="22" customHeight="1" spans="3:5">
      <c r="C22" s="123"/>
      <c r="D22" s="123"/>
      <c r="E22" s="124"/>
    </row>
    <row r="26" customHeight="1" spans="2:2">
      <c r="B26" s="125"/>
    </row>
  </sheetData>
  <sheetProtection insertHyperlinks="0" autoFilter="0"/>
  <mergeCells count="2">
    <mergeCell ref="B2:H2"/>
    <mergeCell ref="F3:H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9"/>
  <sheetViews>
    <sheetView workbookViewId="0">
      <selection activeCell="A1" sqref="A1"/>
    </sheetView>
  </sheetViews>
  <sheetFormatPr defaultColWidth="9" defaultRowHeight="14.25" customHeight="1" outlineLevelCol="7"/>
  <cols>
    <col min="1" max="1" width="10.1666666666667" style="85" hidden="1" customWidth="1"/>
    <col min="2" max="2" width="70.6666666666667" style="94" customWidth="1"/>
    <col min="3" max="4" width="12.1666666666667" style="95" customWidth="1"/>
    <col min="5" max="5" width="12.1666666666667" style="96" customWidth="1"/>
    <col min="6" max="6" width="12.1666666666667" style="95" customWidth="1"/>
    <col min="7" max="7" width="12.1666666666667" style="95" hidden="1" customWidth="1"/>
    <col min="8" max="8" width="12.1666666666667" style="85" customWidth="1"/>
    <col min="9" max="40" width="8.83333333333333" style="85"/>
  </cols>
  <sheetData>
    <row r="1" ht="30" customHeight="1" spans="2:7">
      <c r="B1" s="97" t="s">
        <v>378</v>
      </c>
      <c r="C1" s="98"/>
      <c r="D1" s="98"/>
      <c r="E1" s="99"/>
      <c r="F1" s="98"/>
      <c r="G1" s="98"/>
    </row>
    <row r="2" ht="30" customHeight="1" spans="2:8">
      <c r="B2" s="40" t="s">
        <v>379</v>
      </c>
      <c r="C2" s="40"/>
      <c r="D2" s="40"/>
      <c r="E2" s="40"/>
      <c r="F2" s="40"/>
      <c r="G2" s="40"/>
      <c r="H2" s="40"/>
    </row>
    <row r="3" ht="22.2" customHeight="1" spans="8:8">
      <c r="H3" s="73" t="s">
        <v>2</v>
      </c>
    </row>
    <row r="4" ht="28.5" customHeight="1" spans="2:8">
      <c r="B4" s="100" t="s">
        <v>291</v>
      </c>
      <c r="C4" s="101" t="s">
        <v>45</v>
      </c>
      <c r="D4" s="101" t="s">
        <v>292</v>
      </c>
      <c r="E4" s="101" t="s">
        <v>46</v>
      </c>
      <c r="F4" s="102" t="s">
        <v>7</v>
      </c>
      <c r="G4" s="102" t="s">
        <v>47</v>
      </c>
      <c r="H4" s="19" t="s">
        <v>312</v>
      </c>
    </row>
    <row r="5" ht="33" customHeight="1" spans="1:8">
      <c r="A5" s="85">
        <v>20707</v>
      </c>
      <c r="B5" s="103" t="s">
        <v>313</v>
      </c>
      <c r="C5" s="104"/>
      <c r="D5" s="104"/>
      <c r="E5" s="105"/>
      <c r="F5" s="106"/>
      <c r="G5" s="106"/>
      <c r="H5" s="106"/>
    </row>
    <row r="6" ht="33" customHeight="1" spans="1:8">
      <c r="A6" s="85">
        <v>20822</v>
      </c>
      <c r="B6" s="103" t="s">
        <v>314</v>
      </c>
      <c r="C6" s="104"/>
      <c r="D6" s="104"/>
      <c r="E6" s="105"/>
      <c r="F6" s="106"/>
      <c r="G6" s="106"/>
      <c r="H6" s="106"/>
    </row>
    <row r="7" ht="33" customHeight="1" spans="1:8">
      <c r="A7" s="85">
        <v>20823</v>
      </c>
      <c r="B7" s="31" t="s">
        <v>315</v>
      </c>
      <c r="C7" s="104"/>
      <c r="D7" s="104"/>
      <c r="E7" s="105">
        <v>1</v>
      </c>
      <c r="F7" s="106"/>
      <c r="G7" s="106"/>
      <c r="H7" s="106"/>
    </row>
    <row r="8" ht="33" customHeight="1" spans="1:8">
      <c r="A8" s="85">
        <v>21160</v>
      </c>
      <c r="B8" s="103" t="s">
        <v>316</v>
      </c>
      <c r="C8" s="104"/>
      <c r="D8" s="104"/>
      <c r="E8" s="105"/>
      <c r="F8" s="106"/>
      <c r="G8" s="106"/>
      <c r="H8" s="106"/>
    </row>
    <row r="9" ht="33" customHeight="1" spans="1:8">
      <c r="A9" s="85">
        <v>21208</v>
      </c>
      <c r="B9" s="31" t="s">
        <v>317</v>
      </c>
      <c r="C9" s="107">
        <v>109710</v>
      </c>
      <c r="D9" s="104"/>
      <c r="E9" s="105">
        <f>108361+5</f>
        <v>108366</v>
      </c>
      <c r="F9" s="106"/>
      <c r="G9" s="106"/>
      <c r="H9" s="106"/>
    </row>
    <row r="10" ht="33" customHeight="1" spans="1:8">
      <c r="A10" s="85">
        <v>21210</v>
      </c>
      <c r="B10" s="103" t="s">
        <v>318</v>
      </c>
      <c r="C10" s="104"/>
      <c r="D10" s="104"/>
      <c r="E10" s="105"/>
      <c r="F10" s="106"/>
      <c r="G10" s="106"/>
      <c r="H10" s="106"/>
    </row>
    <row r="11" ht="33" customHeight="1" spans="1:8">
      <c r="A11" s="85">
        <v>21211</v>
      </c>
      <c r="B11" s="31" t="s">
        <v>319</v>
      </c>
      <c r="C11" s="104"/>
      <c r="D11" s="104"/>
      <c r="E11" s="105"/>
      <c r="F11" s="106"/>
      <c r="G11" s="106"/>
      <c r="H11" s="106"/>
    </row>
    <row r="12" ht="33" customHeight="1" spans="1:8">
      <c r="A12" s="85">
        <v>21213</v>
      </c>
      <c r="B12" s="31" t="s">
        <v>320</v>
      </c>
      <c r="C12" s="104"/>
      <c r="D12" s="104"/>
      <c r="E12" s="105"/>
      <c r="F12" s="106"/>
      <c r="G12" s="106"/>
      <c r="H12" s="106"/>
    </row>
    <row r="13" ht="33" customHeight="1" spans="1:8">
      <c r="A13" s="85">
        <v>21214</v>
      </c>
      <c r="B13" s="31" t="s">
        <v>321</v>
      </c>
      <c r="C13" s="104"/>
      <c r="D13" s="104"/>
      <c r="E13" s="105"/>
      <c r="F13" s="106"/>
      <c r="G13" s="106"/>
      <c r="H13" s="106"/>
    </row>
    <row r="14" ht="33" customHeight="1" spans="1:8">
      <c r="A14" s="85">
        <v>21366</v>
      </c>
      <c r="B14" s="103" t="s">
        <v>322</v>
      </c>
      <c r="C14" s="104"/>
      <c r="D14" s="104"/>
      <c r="E14" s="105"/>
      <c r="F14" s="106"/>
      <c r="G14" s="106"/>
      <c r="H14" s="106"/>
    </row>
    <row r="15" ht="33" customHeight="1" spans="1:8">
      <c r="A15" s="85">
        <v>21369</v>
      </c>
      <c r="B15" s="103" t="s">
        <v>323</v>
      </c>
      <c r="C15" s="104"/>
      <c r="D15" s="104"/>
      <c r="E15" s="105"/>
      <c r="F15" s="106"/>
      <c r="G15" s="106"/>
      <c r="H15" s="106"/>
    </row>
    <row r="16" ht="33" customHeight="1" spans="1:8">
      <c r="A16" s="85">
        <v>21462</v>
      </c>
      <c r="B16" s="103" t="s">
        <v>324</v>
      </c>
      <c r="C16" s="104"/>
      <c r="D16" s="104"/>
      <c r="E16" s="105"/>
      <c r="F16" s="106"/>
      <c r="G16" s="106"/>
      <c r="H16" s="106"/>
    </row>
    <row r="17" ht="33" customHeight="1" spans="1:8">
      <c r="A17" s="85">
        <v>21463</v>
      </c>
      <c r="B17" s="103" t="s">
        <v>325</v>
      </c>
      <c r="C17" s="104"/>
      <c r="D17" s="104"/>
      <c r="E17" s="105"/>
      <c r="F17" s="106"/>
      <c r="G17" s="106"/>
      <c r="H17" s="106"/>
    </row>
    <row r="18" ht="33" customHeight="1" spans="1:8">
      <c r="A18" s="85">
        <v>21469</v>
      </c>
      <c r="B18" s="103" t="s">
        <v>326</v>
      </c>
      <c r="C18" s="104"/>
      <c r="D18" s="104"/>
      <c r="E18" s="105"/>
      <c r="F18" s="106"/>
      <c r="G18" s="106"/>
      <c r="H18" s="106"/>
    </row>
    <row r="19" ht="33" customHeight="1" spans="1:8">
      <c r="A19" s="85">
        <v>21562</v>
      </c>
      <c r="B19" s="103" t="s">
        <v>327</v>
      </c>
      <c r="C19" s="104"/>
      <c r="D19" s="104"/>
      <c r="E19" s="105"/>
      <c r="F19" s="106"/>
      <c r="G19" s="106"/>
      <c r="H19" s="106"/>
    </row>
    <row r="20" ht="33" customHeight="1" spans="1:8">
      <c r="A20" s="85">
        <v>21660</v>
      </c>
      <c r="B20" s="103" t="s">
        <v>328</v>
      </c>
      <c r="C20" s="104"/>
      <c r="D20" s="104"/>
      <c r="E20" s="105"/>
      <c r="F20" s="106"/>
      <c r="G20" s="106"/>
      <c r="H20" s="106"/>
    </row>
    <row r="21" ht="33" customHeight="1" spans="1:8">
      <c r="A21" s="85">
        <v>22904</v>
      </c>
      <c r="B21" s="108" t="s">
        <v>329</v>
      </c>
      <c r="C21" s="104"/>
      <c r="D21" s="104"/>
      <c r="E21" s="105">
        <v>73140</v>
      </c>
      <c r="F21" s="106"/>
      <c r="G21" s="106"/>
      <c r="H21" s="106"/>
    </row>
    <row r="22" ht="33" customHeight="1" spans="1:8">
      <c r="A22" s="85">
        <v>22908</v>
      </c>
      <c r="B22" s="31" t="s">
        <v>330</v>
      </c>
      <c r="C22" s="104"/>
      <c r="D22" s="104"/>
      <c r="E22" s="105"/>
      <c r="F22" s="106"/>
      <c r="G22" s="106"/>
      <c r="H22" s="106"/>
    </row>
    <row r="23" ht="33" customHeight="1" spans="1:8">
      <c r="A23" s="85">
        <v>22960</v>
      </c>
      <c r="B23" s="31" t="s">
        <v>331</v>
      </c>
      <c r="C23" s="104"/>
      <c r="D23" s="104"/>
      <c r="E23" s="105"/>
      <c r="F23" s="106"/>
      <c r="G23" s="106"/>
      <c r="H23" s="106"/>
    </row>
    <row r="24" ht="33" customHeight="1" spans="1:8">
      <c r="A24" s="85">
        <v>23204</v>
      </c>
      <c r="B24" s="31" t="s">
        <v>332</v>
      </c>
      <c r="C24" s="107">
        <v>4000</v>
      </c>
      <c r="D24" s="104"/>
      <c r="E24" s="109">
        <v>4288</v>
      </c>
      <c r="F24" s="106"/>
      <c r="G24" s="106"/>
      <c r="H24" s="106"/>
    </row>
    <row r="25" ht="33" customHeight="1" spans="1:8">
      <c r="A25" s="85">
        <v>23304</v>
      </c>
      <c r="B25" s="103" t="s">
        <v>333</v>
      </c>
      <c r="C25" s="107">
        <v>60</v>
      </c>
      <c r="D25" s="104"/>
      <c r="E25" s="109">
        <v>96</v>
      </c>
      <c r="F25" s="106"/>
      <c r="G25" s="106"/>
      <c r="H25" s="106"/>
    </row>
    <row r="26" ht="33" customHeight="1" spans="2:8">
      <c r="B26" s="103" t="s">
        <v>334</v>
      </c>
      <c r="C26" s="104"/>
      <c r="D26" s="104"/>
      <c r="E26" s="105">
        <v>8853</v>
      </c>
      <c r="F26" s="106"/>
      <c r="G26" s="106"/>
      <c r="H26" s="106"/>
    </row>
    <row r="27" ht="33" customHeight="1" spans="2:8">
      <c r="B27" s="110" t="s">
        <v>335</v>
      </c>
      <c r="C27" s="104"/>
      <c r="D27" s="104"/>
      <c r="E27" s="105"/>
      <c r="F27" s="106"/>
      <c r="G27" s="106"/>
      <c r="H27" s="106"/>
    </row>
    <row r="28" ht="33" customHeight="1" spans="2:8">
      <c r="B28" s="100" t="s">
        <v>336</v>
      </c>
      <c r="C28" s="111">
        <f>SUM(C5:C25)</f>
        <v>113770</v>
      </c>
      <c r="D28" s="111">
        <f>SUM(D5:D25)</f>
        <v>0</v>
      </c>
      <c r="E28" s="101">
        <f>SUM(E5:E26)</f>
        <v>194744</v>
      </c>
      <c r="F28" s="112">
        <f>IF(D28&lt;&gt;0,ROUND(E28/D28*100,1),0)</f>
        <v>0</v>
      </c>
      <c r="G28" s="112">
        <f>SUM(G5:G25)</f>
        <v>0</v>
      </c>
      <c r="H28" s="106">
        <f>IF(G28&lt;&gt;0,ROUND(E28/G28*100,1),0)</f>
        <v>0</v>
      </c>
    </row>
    <row r="29" customHeight="1" spans="3:5">
      <c r="C29" s="113"/>
      <c r="D29" s="113"/>
      <c r="E29" s="114"/>
    </row>
  </sheetData>
  <sheetProtection insertHyperlinks="0" autoFilter="0"/>
  <mergeCells count="1">
    <mergeCell ref="B2:H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27"/>
  <sheetViews>
    <sheetView workbookViewId="0">
      <selection activeCell="A1" sqref="A1"/>
    </sheetView>
  </sheetViews>
  <sheetFormatPr defaultColWidth="9" defaultRowHeight="14.25" customHeight="1" outlineLevelCol="4"/>
  <cols>
    <col min="1" max="1" width="56" style="25" customWidth="1"/>
    <col min="2" max="2" width="41" style="25" customWidth="1"/>
    <col min="3" max="40" width="8.83333333333333" style="25" customWidth="1"/>
  </cols>
  <sheetData>
    <row r="1" s="25" customFormat="1" customHeight="1" spans="1:1">
      <c r="A1" s="16" t="s">
        <v>380</v>
      </c>
    </row>
    <row r="2" s="25" customFormat="1" ht="39.75" customHeight="1" spans="1:2">
      <c r="A2" s="72" t="s">
        <v>381</v>
      </c>
      <c r="B2" s="72"/>
    </row>
    <row r="3" s="25" customFormat="1" ht="42" customHeight="1" spans="2:2">
      <c r="B3" s="73" t="s">
        <v>2</v>
      </c>
    </row>
    <row r="4" s="25" customFormat="1" ht="61" customHeight="1" spans="1:5">
      <c r="A4" s="74" t="s">
        <v>382</v>
      </c>
      <c r="B4" s="74" t="s">
        <v>257</v>
      </c>
      <c r="E4" s="35"/>
    </row>
    <row r="5" s="25" customFormat="1" ht="35.25" customHeight="1" spans="1:2">
      <c r="A5" s="75" t="s">
        <v>258</v>
      </c>
      <c r="B5" s="75">
        <v>0</v>
      </c>
    </row>
    <row r="6" s="25" customFormat="1" ht="35.25" customHeight="1" spans="1:2">
      <c r="A6" s="75" t="s">
        <v>259</v>
      </c>
      <c r="B6" s="52"/>
    </row>
    <row r="7" s="25" customFormat="1" ht="35.25" customHeight="1" spans="1:2">
      <c r="A7" s="75" t="s">
        <v>259</v>
      </c>
      <c r="B7" s="52"/>
    </row>
    <row r="8" s="25" customFormat="1" ht="35.25" customHeight="1" spans="1:2">
      <c r="A8" s="75" t="s">
        <v>259</v>
      </c>
      <c r="B8" s="52"/>
    </row>
    <row r="9" s="25" customFormat="1" ht="35.25" customHeight="1" spans="1:2">
      <c r="A9" s="75" t="s">
        <v>259</v>
      </c>
      <c r="B9" s="52"/>
    </row>
    <row r="10" s="25" customFormat="1" ht="35.25" customHeight="1" spans="1:2">
      <c r="A10" s="75" t="s">
        <v>259</v>
      </c>
      <c r="B10" s="52"/>
    </row>
    <row r="11" s="25" customFormat="1" ht="35.25" customHeight="1" spans="1:2">
      <c r="A11" s="75" t="s">
        <v>259</v>
      </c>
      <c r="B11" s="52"/>
    </row>
    <row r="12" s="25" customFormat="1" ht="35.25" customHeight="1" spans="1:2">
      <c r="A12" s="75" t="s">
        <v>259</v>
      </c>
      <c r="B12" s="52"/>
    </row>
    <row r="13" s="25" customFormat="1" ht="35.25" customHeight="1" spans="1:2">
      <c r="A13" s="75" t="s">
        <v>259</v>
      </c>
      <c r="B13" s="52"/>
    </row>
    <row r="14" s="25" customFormat="1" ht="35.25" customHeight="1" spans="1:2">
      <c r="A14" s="75" t="s">
        <v>259</v>
      </c>
      <c r="B14" s="52"/>
    </row>
    <row r="15" s="25" customFormat="1" ht="35.25" customHeight="1" spans="1:2">
      <c r="A15" s="75" t="s">
        <v>259</v>
      </c>
      <c r="B15" s="52"/>
    </row>
    <row r="16" s="25" customFormat="1" ht="35.25" customHeight="1" spans="1:2">
      <c r="A16" s="75" t="s">
        <v>259</v>
      </c>
      <c r="B16" s="52"/>
    </row>
    <row r="17" s="25" customFormat="1" ht="35.25" customHeight="1" spans="1:2">
      <c r="A17" s="75" t="s">
        <v>259</v>
      </c>
      <c r="B17" s="52"/>
    </row>
    <row r="18" s="25" customFormat="1" ht="36" customHeight="1" spans="1:2">
      <c r="A18" s="75" t="s">
        <v>259</v>
      </c>
      <c r="B18" s="52"/>
    </row>
    <row r="19" s="25" customFormat="1" ht="36" customHeight="1" spans="1:2">
      <c r="A19" s="75" t="s">
        <v>259</v>
      </c>
      <c r="B19" s="52"/>
    </row>
    <row r="20" s="25" customFormat="1" ht="36" customHeight="1" spans="1:2">
      <c r="A20" s="75" t="s">
        <v>259</v>
      </c>
      <c r="B20" s="52"/>
    </row>
    <row r="21" s="25" customFormat="1" ht="36" customHeight="1" spans="1:2">
      <c r="A21" s="75" t="s">
        <v>259</v>
      </c>
      <c r="B21" s="52"/>
    </row>
    <row r="22" s="25" customFormat="1" ht="36" customHeight="1" spans="1:2">
      <c r="A22" s="75" t="s">
        <v>259</v>
      </c>
      <c r="B22" s="52"/>
    </row>
    <row r="23" s="25" customFormat="1" ht="36" customHeight="1" spans="1:2">
      <c r="A23" s="75" t="s">
        <v>259</v>
      </c>
      <c r="B23" s="52"/>
    </row>
    <row r="24" s="25" customFormat="1" ht="36" customHeight="1" spans="1:2">
      <c r="A24" s="75" t="s">
        <v>259</v>
      </c>
      <c r="B24" s="52"/>
    </row>
    <row r="25" s="25" customFormat="1" ht="36" customHeight="1" spans="1:2">
      <c r="A25" s="75" t="s">
        <v>259</v>
      </c>
      <c r="B25" s="52"/>
    </row>
    <row r="26" s="25" customFormat="1" ht="36" customHeight="1" spans="1:2">
      <c r="A26" s="75" t="s">
        <v>259</v>
      </c>
      <c r="B26" s="52"/>
    </row>
    <row r="27" s="25" customFormat="1" ht="36" customHeight="1" spans="1:2">
      <c r="A27" s="23" t="s">
        <v>261</v>
      </c>
      <c r="B27" s="75">
        <v>0</v>
      </c>
    </row>
  </sheetData>
  <sheetProtection insertHyperlinks="0" autoFilter="0"/>
  <mergeCells count="1">
    <mergeCell ref="A2:B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24"/>
  <sheetViews>
    <sheetView workbookViewId="0">
      <selection activeCell="A1" sqref="A1"/>
    </sheetView>
  </sheetViews>
  <sheetFormatPr defaultColWidth="8.83333333333333" defaultRowHeight="31" customHeight="1" outlineLevelCol="1"/>
  <cols>
    <col min="1" max="1" width="65.6666666666667" style="86" customWidth="1"/>
    <col min="2" max="2" width="41.3333333333333" style="87" customWidth="1"/>
    <col min="3" max="40" width="8.83333333333333" style="85"/>
  </cols>
  <sheetData>
    <row r="1" s="85" customFormat="1" customHeight="1" spans="1:2">
      <c r="A1" s="16" t="s">
        <v>383</v>
      </c>
      <c r="B1" s="87"/>
    </row>
    <row r="2" s="85" customFormat="1" customHeight="1" spans="1:2">
      <c r="A2" s="40" t="s">
        <v>384</v>
      </c>
      <c r="B2" s="40"/>
    </row>
    <row r="3" s="85" customFormat="1" customHeight="1" spans="1:2">
      <c r="A3" s="88"/>
      <c r="B3" s="89" t="s">
        <v>255</v>
      </c>
    </row>
    <row r="4" s="85" customFormat="1" customHeight="1" spans="1:2">
      <c r="A4" s="90" t="s">
        <v>385</v>
      </c>
      <c r="B4" s="90" t="s">
        <v>257</v>
      </c>
    </row>
    <row r="5" s="85" customFormat="1" customHeight="1" spans="1:2">
      <c r="A5" s="91" t="s">
        <v>386</v>
      </c>
      <c r="B5" s="92">
        <v>0</v>
      </c>
    </row>
    <row r="6" s="85" customFormat="1" customHeight="1" spans="1:2">
      <c r="A6" s="20" t="s">
        <v>387</v>
      </c>
      <c r="B6" s="93"/>
    </row>
    <row r="7" s="85" customFormat="1" customHeight="1" spans="1:2">
      <c r="A7" s="20" t="s">
        <v>388</v>
      </c>
      <c r="B7" s="93"/>
    </row>
    <row r="8" s="85" customFormat="1" customHeight="1" spans="1:2">
      <c r="A8" s="20" t="s">
        <v>389</v>
      </c>
      <c r="B8" s="93"/>
    </row>
    <row r="9" s="85" customFormat="1" customHeight="1" spans="1:2">
      <c r="A9" s="20" t="s">
        <v>390</v>
      </c>
      <c r="B9" s="93"/>
    </row>
    <row r="10" s="85" customFormat="1" customHeight="1" spans="1:2">
      <c r="A10" s="20" t="s">
        <v>391</v>
      </c>
      <c r="B10" s="93"/>
    </row>
    <row r="11" s="85" customFormat="1" customHeight="1" spans="1:2">
      <c r="A11" s="20" t="s">
        <v>392</v>
      </c>
      <c r="B11" s="93"/>
    </row>
    <row r="12" s="85" customFormat="1" customHeight="1" spans="1:2">
      <c r="A12" s="20" t="s">
        <v>393</v>
      </c>
      <c r="B12" s="93"/>
    </row>
    <row r="13" s="85" customFormat="1" customHeight="1" spans="1:2">
      <c r="A13" s="20" t="s">
        <v>394</v>
      </c>
      <c r="B13" s="93"/>
    </row>
    <row r="14" s="85" customFormat="1" customHeight="1" spans="1:2">
      <c r="A14" s="20" t="s">
        <v>395</v>
      </c>
      <c r="B14" s="93"/>
    </row>
    <row r="15" s="85" customFormat="1" customHeight="1" spans="1:2">
      <c r="A15" s="20" t="s">
        <v>396</v>
      </c>
      <c r="B15" s="93"/>
    </row>
    <row r="16" s="85" customFormat="1" customHeight="1" spans="1:2">
      <c r="A16" s="20" t="s">
        <v>397</v>
      </c>
      <c r="B16" s="93"/>
    </row>
    <row r="17" s="85" customFormat="1" customHeight="1" spans="1:2">
      <c r="A17" s="20" t="s">
        <v>398</v>
      </c>
      <c r="B17" s="93"/>
    </row>
    <row r="18" s="85" customFormat="1" customHeight="1" spans="1:2">
      <c r="A18" s="20" t="s">
        <v>399</v>
      </c>
      <c r="B18" s="93"/>
    </row>
    <row r="19" s="85" customFormat="1" customHeight="1" spans="1:2">
      <c r="A19" s="20" t="s">
        <v>400</v>
      </c>
      <c r="B19" s="93"/>
    </row>
    <row r="20" s="85" customFormat="1" customHeight="1" spans="1:2">
      <c r="A20" s="20" t="s">
        <v>401</v>
      </c>
      <c r="B20" s="93"/>
    </row>
    <row r="21" s="85" customFormat="1" customHeight="1" spans="1:2">
      <c r="A21" s="20" t="s">
        <v>402</v>
      </c>
      <c r="B21" s="93"/>
    </row>
    <row r="22" s="85" customFormat="1" customHeight="1" spans="1:2">
      <c r="A22" s="20" t="s">
        <v>403</v>
      </c>
      <c r="B22" s="93"/>
    </row>
    <row r="23" s="85" customFormat="1" customHeight="1" spans="1:2">
      <c r="A23" s="20" t="s">
        <v>404</v>
      </c>
      <c r="B23" s="93"/>
    </row>
    <row r="24" s="85" customFormat="1" customHeight="1" spans="1:2">
      <c r="A24" s="20" t="s">
        <v>405</v>
      </c>
      <c r="B24" s="93"/>
    </row>
  </sheetData>
  <sheetProtection insertHyperlinks="0" autoFilter="0"/>
  <mergeCells count="1">
    <mergeCell ref="A2:B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6"/>
  <sheetViews>
    <sheetView workbookViewId="0">
      <selection activeCell="A1" sqref="A1"/>
    </sheetView>
  </sheetViews>
  <sheetFormatPr defaultColWidth="9" defaultRowHeight="14.25" customHeight="1" outlineLevelCol="3"/>
  <cols>
    <col min="1" max="1" width="35.6666666666667" style="25" customWidth="1"/>
    <col min="2" max="2" width="15.6666666666667" style="80" customWidth="1"/>
    <col min="3" max="3" width="35.6666666666667" style="80" customWidth="1"/>
    <col min="4" max="4" width="19" style="80" customWidth="1"/>
    <col min="5" max="40" width="9" style="25"/>
  </cols>
  <sheetData>
    <row r="1" s="16" customFormat="1" ht="30" customHeight="1" spans="1:4">
      <c r="A1" s="16" t="s">
        <v>406</v>
      </c>
      <c r="B1" s="35"/>
      <c r="C1" s="35"/>
      <c r="D1" s="35"/>
    </row>
    <row r="2" s="16" customFormat="1" ht="50.1" customHeight="1" spans="1:4">
      <c r="A2" s="40" t="s">
        <v>407</v>
      </c>
      <c r="B2" s="40"/>
      <c r="C2" s="40"/>
      <c r="D2" s="40"/>
    </row>
    <row r="3" s="25" customFormat="1" ht="30" customHeight="1" spans="2:4">
      <c r="B3" s="80"/>
      <c r="C3" s="80"/>
      <c r="D3" s="80" t="s">
        <v>2</v>
      </c>
    </row>
    <row r="4" s="35" customFormat="1" ht="60" customHeight="1" spans="1:4">
      <c r="A4" s="23" t="s">
        <v>75</v>
      </c>
      <c r="B4" s="19" t="s">
        <v>6</v>
      </c>
      <c r="C4" s="23" t="s">
        <v>76</v>
      </c>
      <c r="D4" s="19" t="s">
        <v>6</v>
      </c>
    </row>
    <row r="5" s="16" customFormat="1" ht="50.1" customHeight="1" spans="1:4">
      <c r="A5" s="76" t="s">
        <v>339</v>
      </c>
      <c r="B5" s="81">
        <v>3907</v>
      </c>
      <c r="C5" s="23" t="s">
        <v>340</v>
      </c>
      <c r="D5" s="81">
        <v>194744</v>
      </c>
    </row>
    <row r="6" s="16" customFormat="1" ht="50.1" customHeight="1" spans="1:4">
      <c r="A6" s="76" t="s">
        <v>79</v>
      </c>
      <c r="B6" s="81">
        <f>B7+B9+B8</f>
        <v>112560</v>
      </c>
      <c r="C6" s="23" t="s">
        <v>80</v>
      </c>
      <c r="D6" s="81">
        <v>0</v>
      </c>
    </row>
    <row r="7" s="25" customFormat="1" ht="50.1" customHeight="1" spans="1:4">
      <c r="A7" s="82" t="s">
        <v>116</v>
      </c>
      <c r="B7" s="83">
        <f>111605+930</f>
        <v>112535</v>
      </c>
      <c r="C7" s="75" t="s">
        <v>82</v>
      </c>
      <c r="D7" s="81"/>
    </row>
    <row r="8" s="25" customFormat="1" ht="50.1" customHeight="1" spans="1:4">
      <c r="A8" s="20" t="s">
        <v>89</v>
      </c>
      <c r="B8" s="83">
        <v>25</v>
      </c>
      <c r="C8" s="75" t="s">
        <v>88</v>
      </c>
      <c r="D8" s="83"/>
    </row>
    <row r="9" s="25" customFormat="1" ht="50.1" customHeight="1" spans="1:4">
      <c r="A9" s="82" t="s">
        <v>341</v>
      </c>
      <c r="B9" s="83"/>
      <c r="C9" s="23" t="s">
        <v>102</v>
      </c>
      <c r="D9" s="81">
        <v>11475</v>
      </c>
    </row>
    <row r="10" s="25" customFormat="1" ht="50.1" customHeight="1" spans="1:4">
      <c r="A10" s="76" t="s">
        <v>106</v>
      </c>
      <c r="B10" s="83">
        <v>89752</v>
      </c>
      <c r="C10" s="75" t="s">
        <v>342</v>
      </c>
      <c r="D10" s="83">
        <v>11475</v>
      </c>
    </row>
    <row r="11" s="25" customFormat="1" ht="50.1" customHeight="1" spans="1:4">
      <c r="A11" s="20" t="s">
        <v>343</v>
      </c>
      <c r="B11" s="83">
        <v>89752</v>
      </c>
      <c r="C11" s="23"/>
      <c r="D11" s="81"/>
    </row>
    <row r="12" s="25" customFormat="1" ht="50.1" customHeight="1" spans="1:4">
      <c r="A12" s="20" t="s">
        <v>343</v>
      </c>
      <c r="B12" s="83">
        <v>89752</v>
      </c>
      <c r="C12" s="23"/>
      <c r="D12" s="81"/>
    </row>
    <row r="13" s="25" customFormat="1" ht="50.1" customHeight="1" spans="1:4">
      <c r="A13" s="20"/>
      <c r="B13" s="83"/>
      <c r="C13" s="23"/>
      <c r="D13" s="81"/>
    </row>
    <row r="14" s="25" customFormat="1" ht="50.1" customHeight="1" spans="1:4">
      <c r="A14" s="20"/>
      <c r="B14" s="83"/>
      <c r="C14" s="23"/>
      <c r="D14" s="81"/>
    </row>
    <row r="15" s="25" customFormat="1" ht="50.1" customHeight="1" spans="1:4">
      <c r="A15" s="23" t="s">
        <v>344</v>
      </c>
      <c r="B15" s="81">
        <f>B5+B6+B10</f>
        <v>206219</v>
      </c>
      <c r="C15" s="23" t="s">
        <v>345</v>
      </c>
      <c r="D15" s="81">
        <f>D5+D9</f>
        <v>206219</v>
      </c>
    </row>
    <row r="16" s="25" customFormat="1" ht="50.1" customHeight="1" spans="1:4">
      <c r="A16" s="79"/>
      <c r="B16" s="84"/>
      <c r="C16" s="23" t="s">
        <v>112</v>
      </c>
      <c r="D16" s="81"/>
    </row>
    <row r="17" s="25" customFormat="1" customHeight="1" spans="2:4">
      <c r="B17" s="80"/>
      <c r="C17" s="80"/>
      <c r="D17" s="80"/>
    </row>
    <row r="18" s="25" customFormat="1" customHeight="1" spans="2:4">
      <c r="B18" s="80"/>
      <c r="C18" s="80"/>
      <c r="D18" s="80"/>
    </row>
    <row r="19" s="25" customFormat="1" customHeight="1" spans="2:4">
      <c r="B19" s="80"/>
      <c r="C19" s="80"/>
      <c r="D19" s="80"/>
    </row>
    <row r="20" s="25" customFormat="1" customHeight="1" spans="2:4">
      <c r="B20" s="80"/>
      <c r="C20" s="80"/>
      <c r="D20" s="80"/>
    </row>
    <row r="21" s="25" customFormat="1" customHeight="1" spans="2:4">
      <c r="B21" s="80"/>
      <c r="C21" s="80"/>
      <c r="D21" s="80"/>
    </row>
    <row r="22" s="25" customFormat="1" customHeight="1" spans="2:4">
      <c r="B22" s="80"/>
      <c r="C22" s="80"/>
      <c r="D22" s="80"/>
    </row>
    <row r="23" s="25" customFormat="1" customHeight="1" spans="2:4">
      <c r="B23" s="80"/>
      <c r="C23" s="80"/>
      <c r="D23" s="80"/>
    </row>
    <row r="24" s="25" customFormat="1" customHeight="1" spans="2:4">
      <c r="B24" s="80"/>
      <c r="C24" s="80"/>
      <c r="D24" s="80"/>
    </row>
    <row r="25" s="25" customFormat="1" customHeight="1" spans="2:4">
      <c r="B25" s="80"/>
      <c r="C25" s="80"/>
      <c r="D25" s="80"/>
    </row>
    <row r="26" s="25" customFormat="1" customHeight="1" spans="2:4">
      <c r="B26" s="80"/>
      <c r="C26" s="80"/>
      <c r="D26" s="80"/>
    </row>
  </sheetData>
  <sheetProtection insertHyperlinks="0" autoFilter="0"/>
  <mergeCells count="1">
    <mergeCell ref="A2:D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workbookViewId="0">
      <selection activeCell="A1" sqref="A1"/>
    </sheetView>
  </sheetViews>
  <sheetFormatPr defaultColWidth="9" defaultRowHeight="14.25" customHeight="1" outlineLevelCol="6"/>
  <cols>
    <col min="1" max="1" width="4.16666666666667" style="85" hidden="1" customWidth="1"/>
    <col min="2" max="2" width="32.3333333333333" style="85" customWidth="1"/>
    <col min="3" max="3" width="12.1666666666667" style="85" customWidth="1"/>
    <col min="4" max="4" width="12.1666666666667" style="115" customWidth="1"/>
    <col min="5" max="5" width="12.1666666666667" style="85" customWidth="1"/>
    <col min="6" max="6" width="12.1666666666667" style="85" hidden="1" customWidth="1"/>
    <col min="7" max="40" width="8.83333333333333" style="85"/>
  </cols>
  <sheetData>
    <row r="1" s="25" customFormat="1" ht="30" customHeight="1" spans="2:4">
      <c r="B1" s="16" t="s">
        <v>42</v>
      </c>
      <c r="C1" s="16"/>
      <c r="D1" s="136"/>
    </row>
    <row r="2" ht="40.8" customHeight="1" spans="2:6">
      <c r="B2" s="137" t="s">
        <v>43</v>
      </c>
      <c r="C2" s="137"/>
      <c r="D2" s="137"/>
      <c r="E2" s="137"/>
      <c r="F2" s="137"/>
    </row>
    <row r="3" ht="21" customHeight="1" spans="2:6">
      <c r="B3" s="138"/>
      <c r="C3" s="138"/>
      <c r="E3" s="140" t="s">
        <v>2</v>
      </c>
      <c r="F3" s="140"/>
    </row>
    <row r="4" s="25" customFormat="1" ht="31.2" customHeight="1" spans="2:6">
      <c r="B4" s="23" t="s">
        <v>44</v>
      </c>
      <c r="C4" s="101" t="s">
        <v>45</v>
      </c>
      <c r="D4" s="101" t="s">
        <v>46</v>
      </c>
      <c r="E4" s="102" t="s">
        <v>7</v>
      </c>
      <c r="F4" s="102" t="s">
        <v>47</v>
      </c>
    </row>
    <row r="5" s="25" customFormat="1" ht="21.9" customHeight="1" spans="1:7">
      <c r="A5" s="25">
        <v>201</v>
      </c>
      <c r="B5" s="141" t="s">
        <v>48</v>
      </c>
      <c r="C5" s="107">
        <v>8627</v>
      </c>
      <c r="D5" s="133">
        <v>7805</v>
      </c>
      <c r="E5" s="142"/>
      <c r="F5" s="142"/>
      <c r="G5" s="143"/>
    </row>
    <row r="6" s="25" customFormat="1" ht="21.9" customHeight="1" spans="1:7">
      <c r="A6" s="25">
        <v>202</v>
      </c>
      <c r="B6" s="141" t="s">
        <v>49</v>
      </c>
      <c r="C6" s="52"/>
      <c r="D6" s="133">
        <v>0</v>
      </c>
      <c r="E6" s="142"/>
      <c r="F6" s="142"/>
      <c r="G6" s="143"/>
    </row>
    <row r="7" s="25" customFormat="1" ht="21.9" customHeight="1" spans="1:7">
      <c r="A7" s="25">
        <v>203</v>
      </c>
      <c r="B7" s="141" t="s">
        <v>50</v>
      </c>
      <c r="C7" s="52"/>
      <c r="D7" s="133">
        <v>30</v>
      </c>
      <c r="E7" s="142"/>
      <c r="F7" s="142"/>
      <c r="G7" s="143"/>
    </row>
    <row r="8" s="25" customFormat="1" ht="21.9" customHeight="1" spans="1:7">
      <c r="A8" s="25">
        <v>204</v>
      </c>
      <c r="B8" s="141" t="s">
        <v>51</v>
      </c>
      <c r="C8" s="107">
        <v>1823</v>
      </c>
      <c r="D8" s="133">
        <v>1913</v>
      </c>
      <c r="E8" s="142"/>
      <c r="F8" s="142"/>
      <c r="G8" s="143"/>
    </row>
    <row r="9" s="25" customFormat="1" ht="21.9" customHeight="1" spans="1:7">
      <c r="A9" s="25">
        <v>205</v>
      </c>
      <c r="B9" s="141" t="s">
        <v>52</v>
      </c>
      <c r="C9" s="107">
        <v>7888</v>
      </c>
      <c r="D9" s="133">
        <v>15736</v>
      </c>
      <c r="E9" s="142"/>
      <c r="F9" s="142"/>
      <c r="G9" s="143"/>
    </row>
    <row r="10" s="25" customFormat="1" ht="21.9" customHeight="1" spans="1:7">
      <c r="A10" s="25">
        <v>206</v>
      </c>
      <c r="B10" s="141" t="s">
        <v>53</v>
      </c>
      <c r="C10" s="107">
        <v>54</v>
      </c>
      <c r="D10" s="133">
        <v>941</v>
      </c>
      <c r="E10" s="142"/>
      <c r="F10" s="142"/>
      <c r="G10" s="143"/>
    </row>
    <row r="11" s="25" customFormat="1" ht="21.9" customHeight="1" spans="1:7">
      <c r="A11" s="25">
        <v>207</v>
      </c>
      <c r="B11" s="141" t="s">
        <v>54</v>
      </c>
      <c r="C11" s="107">
        <v>6</v>
      </c>
      <c r="D11" s="133">
        <v>185</v>
      </c>
      <c r="E11" s="142"/>
      <c r="F11" s="142"/>
      <c r="G11" s="143"/>
    </row>
    <row r="12" s="25" customFormat="1" ht="21.9" customHeight="1" spans="1:7">
      <c r="A12" s="25">
        <v>208</v>
      </c>
      <c r="B12" s="141" t="s">
        <v>55</v>
      </c>
      <c r="C12" s="107">
        <v>4625</v>
      </c>
      <c r="D12" s="133">
        <v>6774</v>
      </c>
      <c r="E12" s="142"/>
      <c r="F12" s="142"/>
      <c r="G12" s="143"/>
    </row>
    <row r="13" s="25" customFormat="1" ht="21.9" customHeight="1" spans="1:7">
      <c r="A13" s="25">
        <v>210</v>
      </c>
      <c r="B13" s="141" t="s">
        <v>56</v>
      </c>
      <c r="C13" s="107">
        <v>1332</v>
      </c>
      <c r="D13" s="133">
        <v>2833</v>
      </c>
      <c r="E13" s="142"/>
      <c r="F13" s="142"/>
      <c r="G13" s="143"/>
    </row>
    <row r="14" s="25" customFormat="1" ht="21.9" customHeight="1" spans="1:7">
      <c r="A14" s="25">
        <v>211</v>
      </c>
      <c r="B14" s="141" t="s">
        <v>57</v>
      </c>
      <c r="C14" s="107">
        <v>810</v>
      </c>
      <c r="D14" s="133">
        <v>1959</v>
      </c>
      <c r="E14" s="142"/>
      <c r="F14" s="142"/>
      <c r="G14" s="143"/>
    </row>
    <row r="15" s="25" customFormat="1" ht="21.9" customHeight="1" spans="1:7">
      <c r="A15" s="25">
        <v>212</v>
      </c>
      <c r="B15" s="141" t="s">
        <v>58</v>
      </c>
      <c r="C15" s="107">
        <v>4744</v>
      </c>
      <c r="D15" s="133">
        <v>11195</v>
      </c>
      <c r="E15" s="142"/>
      <c r="F15" s="142"/>
      <c r="G15" s="143"/>
    </row>
    <row r="16" s="25" customFormat="1" ht="21.9" customHeight="1" spans="1:7">
      <c r="A16" s="25">
        <v>213</v>
      </c>
      <c r="B16" s="141" t="s">
        <v>59</v>
      </c>
      <c r="C16" s="107">
        <v>2449</v>
      </c>
      <c r="D16" s="133">
        <v>7854</v>
      </c>
      <c r="E16" s="142"/>
      <c r="F16" s="142"/>
      <c r="G16" s="143"/>
    </row>
    <row r="17" s="25" customFormat="1" ht="21.9" customHeight="1" spans="1:7">
      <c r="A17" s="25">
        <v>214</v>
      </c>
      <c r="B17" s="141" t="s">
        <v>60</v>
      </c>
      <c r="C17" s="107">
        <v>145</v>
      </c>
      <c r="D17" s="133">
        <v>4244</v>
      </c>
      <c r="E17" s="142"/>
      <c r="F17" s="142"/>
      <c r="G17" s="143"/>
    </row>
    <row r="18" s="25" customFormat="1" ht="21.9" customHeight="1" spans="1:7">
      <c r="A18" s="25">
        <v>215</v>
      </c>
      <c r="B18" s="144" t="s">
        <v>61</v>
      </c>
      <c r="C18" s="107">
        <v>105</v>
      </c>
      <c r="D18" s="133">
        <v>2564</v>
      </c>
      <c r="E18" s="142"/>
      <c r="F18" s="142"/>
      <c r="G18" s="143"/>
    </row>
    <row r="19" s="25" customFormat="1" ht="21.9" customHeight="1" spans="1:7">
      <c r="A19" s="25">
        <v>216</v>
      </c>
      <c r="B19" s="144" t="s">
        <v>62</v>
      </c>
      <c r="C19" s="52"/>
      <c r="D19" s="133">
        <v>1551</v>
      </c>
      <c r="E19" s="142"/>
      <c r="F19" s="142"/>
      <c r="G19" s="143"/>
    </row>
    <row r="20" s="25" customFormat="1" ht="21.9" customHeight="1" spans="1:7">
      <c r="A20" s="25">
        <v>217</v>
      </c>
      <c r="B20" s="144" t="s">
        <v>63</v>
      </c>
      <c r="C20" s="52"/>
      <c r="D20" s="133">
        <v>241</v>
      </c>
      <c r="E20" s="142"/>
      <c r="F20" s="142"/>
      <c r="G20" s="143"/>
    </row>
    <row r="21" s="25" customFormat="1" ht="21.9" customHeight="1" spans="1:7">
      <c r="A21" s="25">
        <v>219</v>
      </c>
      <c r="B21" s="144" t="s">
        <v>64</v>
      </c>
      <c r="C21" s="52"/>
      <c r="D21" s="133">
        <v>0</v>
      </c>
      <c r="E21" s="142"/>
      <c r="F21" s="142"/>
      <c r="G21" s="143"/>
    </row>
    <row r="22" s="25" customFormat="1" ht="21.9" customHeight="1" spans="1:7">
      <c r="A22" s="25">
        <v>220</v>
      </c>
      <c r="B22" s="144" t="s">
        <v>65</v>
      </c>
      <c r="C22" s="107">
        <v>100</v>
      </c>
      <c r="D22" s="133">
        <v>322</v>
      </c>
      <c r="E22" s="142"/>
      <c r="F22" s="142"/>
      <c r="G22" s="143"/>
    </row>
    <row r="23" s="25" customFormat="1" ht="21.9" customHeight="1" spans="1:7">
      <c r="A23" s="25">
        <v>221</v>
      </c>
      <c r="B23" s="144" t="s">
        <v>66</v>
      </c>
      <c r="C23" s="107">
        <v>1028</v>
      </c>
      <c r="D23" s="133">
        <v>3270</v>
      </c>
      <c r="E23" s="142"/>
      <c r="F23" s="142"/>
      <c r="G23" s="143"/>
    </row>
    <row r="24" s="25" customFormat="1" ht="21.9" customHeight="1" spans="1:7">
      <c r="A24" s="25">
        <v>222</v>
      </c>
      <c r="B24" s="144" t="s">
        <v>67</v>
      </c>
      <c r="C24" s="52"/>
      <c r="D24" s="133">
        <v>527</v>
      </c>
      <c r="E24" s="142"/>
      <c r="F24" s="142"/>
      <c r="G24" s="143"/>
    </row>
    <row r="25" s="25" customFormat="1" ht="21.9" customHeight="1" spans="2:7">
      <c r="B25" s="144" t="s">
        <v>68</v>
      </c>
      <c r="C25" s="107">
        <v>1340</v>
      </c>
      <c r="D25" s="133">
        <v>1449</v>
      </c>
      <c r="E25" s="142"/>
      <c r="F25" s="142"/>
      <c r="G25" s="143"/>
    </row>
    <row r="26" s="25" customFormat="1" ht="21.9" customHeight="1" spans="1:7">
      <c r="A26" s="25">
        <v>229</v>
      </c>
      <c r="B26" s="52" t="s">
        <v>69</v>
      </c>
      <c r="C26" s="107">
        <v>3688</v>
      </c>
      <c r="D26" s="133">
        <v>2627</v>
      </c>
      <c r="E26" s="142"/>
      <c r="F26" s="142"/>
      <c r="G26" s="143"/>
    </row>
    <row r="27" s="25" customFormat="1" ht="21.9" customHeight="1" spans="1:7">
      <c r="A27" s="25">
        <v>232</v>
      </c>
      <c r="B27" s="52" t="s">
        <v>70</v>
      </c>
      <c r="C27" s="107">
        <v>6000</v>
      </c>
      <c r="D27" s="133">
        <v>3817</v>
      </c>
      <c r="E27" s="142"/>
      <c r="F27" s="142"/>
      <c r="G27" s="143"/>
    </row>
    <row r="28" s="25" customFormat="1" ht="21.9" customHeight="1" spans="1:7">
      <c r="A28" s="25">
        <v>233</v>
      </c>
      <c r="B28" s="52" t="s">
        <v>71</v>
      </c>
      <c r="C28" s="52">
        <v>80</v>
      </c>
      <c r="D28" s="133">
        <v>24</v>
      </c>
      <c r="E28" s="142"/>
      <c r="F28" s="142"/>
      <c r="G28" s="143"/>
    </row>
    <row r="29" s="25" customFormat="1" ht="21.9" customHeight="1" spans="1:7">
      <c r="A29" s="5"/>
      <c r="B29" s="52"/>
      <c r="C29" s="52"/>
      <c r="D29" s="133"/>
      <c r="E29" s="142"/>
      <c r="F29" s="142"/>
      <c r="G29" s="143"/>
    </row>
    <row r="30" s="16" customFormat="1" ht="21.9" customHeight="1" spans="2:7">
      <c r="B30" s="19" t="s">
        <v>72</v>
      </c>
      <c r="C30" s="145">
        <f>SUM(C5:C28)</f>
        <v>44844</v>
      </c>
      <c r="D30" s="132">
        <f>SUM(D5:D28)</f>
        <v>77861</v>
      </c>
      <c r="E30" s="146"/>
      <c r="F30" s="146">
        <f>SUM(F5:F28)</f>
        <v>0</v>
      </c>
      <c r="G30" s="143"/>
    </row>
  </sheetData>
  <sheetProtection insertHyperlinks="0" autoFilter="0"/>
  <mergeCells count="1">
    <mergeCell ref="B2:F2"/>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8"/>
  <sheetViews>
    <sheetView workbookViewId="0">
      <selection activeCell="A1" sqref="A1"/>
    </sheetView>
  </sheetViews>
  <sheetFormatPr defaultColWidth="9" defaultRowHeight="14.25" customHeight="1" outlineLevelCol="6"/>
  <cols>
    <col min="1" max="1" width="45.6666666666667" style="25" customWidth="1"/>
    <col min="2" max="5" width="12.5" style="25" customWidth="1"/>
    <col min="6" max="6" width="12.5" style="25" hidden="1" customWidth="1"/>
    <col min="7" max="7" width="12.5" style="25" customWidth="1"/>
    <col min="8" max="8" width="9" style="25" customWidth="1"/>
    <col min="9" max="40" width="9" style="25"/>
  </cols>
  <sheetData>
    <row r="1" ht="30" customHeight="1" spans="1:1">
      <c r="A1" s="16" t="s">
        <v>408</v>
      </c>
    </row>
    <row r="2" s="16" customFormat="1" ht="34.2" customHeight="1" spans="1:7">
      <c r="A2" s="40" t="s">
        <v>409</v>
      </c>
      <c r="B2" s="40"/>
      <c r="C2" s="40"/>
      <c r="D2" s="40"/>
      <c r="E2" s="40"/>
      <c r="F2" s="40"/>
      <c r="G2" s="40"/>
    </row>
    <row r="3" ht="25.8" customHeight="1" spans="7:7">
      <c r="G3" s="3" t="s">
        <v>2</v>
      </c>
    </row>
    <row r="4" s="35" customFormat="1" ht="28.5" customHeight="1" spans="1:7">
      <c r="A4" s="23" t="s">
        <v>3</v>
      </c>
      <c r="B4" s="19" t="s">
        <v>4</v>
      </c>
      <c r="C4" s="19" t="s">
        <v>410</v>
      </c>
      <c r="D4" s="19" t="s">
        <v>6</v>
      </c>
      <c r="E4" s="19" t="s">
        <v>7</v>
      </c>
      <c r="F4" s="19" t="s">
        <v>8</v>
      </c>
      <c r="G4" s="19" t="s">
        <v>411</v>
      </c>
    </row>
    <row r="5" s="16" customFormat="1" ht="19.5" customHeight="1" spans="1:7">
      <c r="A5" s="55" t="s">
        <v>412</v>
      </c>
      <c r="B5" s="55">
        <f>SUM(B6:B36)</f>
        <v>0</v>
      </c>
      <c r="C5" s="55">
        <f>SUM(C6:C36)</f>
        <v>0</v>
      </c>
      <c r="D5" s="55">
        <f>SUM(D6:D36)</f>
        <v>0</v>
      </c>
      <c r="E5" s="55">
        <f t="shared" ref="E5:E53" si="0">IF(C5&lt;&gt;0,ROUND(D5/C5*100,2),0)</f>
        <v>0</v>
      </c>
      <c r="F5" s="55">
        <f>SUM(F6:F36)</f>
        <v>0</v>
      </c>
      <c r="G5" s="55">
        <f t="shared" ref="G5:G53" si="1">ROUND(IF(F5&lt;&gt;0,(D5-F5)/F5*100,0),2)</f>
        <v>0</v>
      </c>
    </row>
    <row r="6" ht="19.5" customHeight="1" spans="1:7">
      <c r="A6" s="52" t="s">
        <v>413</v>
      </c>
      <c r="B6" s="52"/>
      <c r="C6" s="52"/>
      <c r="D6" s="52"/>
      <c r="E6" s="52">
        <f t="shared" si="0"/>
        <v>0</v>
      </c>
      <c r="F6" s="52"/>
      <c r="G6" s="52">
        <f t="shared" si="1"/>
        <v>0</v>
      </c>
    </row>
    <row r="7" ht="19.5" customHeight="1" spans="1:7">
      <c r="A7" s="52" t="s">
        <v>414</v>
      </c>
      <c r="B7" s="52"/>
      <c r="C7" s="52"/>
      <c r="D7" s="52"/>
      <c r="E7" s="52">
        <f t="shared" si="0"/>
        <v>0</v>
      </c>
      <c r="F7" s="52"/>
      <c r="G7" s="52">
        <f t="shared" si="1"/>
        <v>0</v>
      </c>
    </row>
    <row r="8" ht="19.5" customHeight="1" spans="1:7">
      <c r="A8" s="52" t="s">
        <v>415</v>
      </c>
      <c r="B8" s="52"/>
      <c r="C8" s="52"/>
      <c r="D8" s="52"/>
      <c r="E8" s="52">
        <f t="shared" si="0"/>
        <v>0</v>
      </c>
      <c r="F8" s="52"/>
      <c r="G8" s="52">
        <f t="shared" si="1"/>
        <v>0</v>
      </c>
    </row>
    <row r="9" ht="19.5" customHeight="1" spans="1:7">
      <c r="A9" s="52" t="s">
        <v>416</v>
      </c>
      <c r="B9" s="52"/>
      <c r="C9" s="52"/>
      <c r="D9" s="52"/>
      <c r="E9" s="52">
        <f t="shared" si="0"/>
        <v>0</v>
      </c>
      <c r="F9" s="52"/>
      <c r="G9" s="52">
        <f t="shared" si="1"/>
        <v>0</v>
      </c>
    </row>
    <row r="10" ht="19.5" customHeight="1" spans="1:7">
      <c r="A10" s="52" t="s">
        <v>417</v>
      </c>
      <c r="B10" s="52"/>
      <c r="C10" s="52"/>
      <c r="D10" s="52"/>
      <c r="E10" s="52">
        <f t="shared" si="0"/>
        <v>0</v>
      </c>
      <c r="F10" s="52"/>
      <c r="G10" s="52">
        <f t="shared" si="1"/>
        <v>0</v>
      </c>
    </row>
    <row r="11" ht="19.5" customHeight="1" spans="1:7">
      <c r="A11" s="52" t="s">
        <v>418</v>
      </c>
      <c r="B11" s="52"/>
      <c r="C11" s="52"/>
      <c r="D11" s="52"/>
      <c r="E11" s="52">
        <f t="shared" si="0"/>
        <v>0</v>
      </c>
      <c r="F11" s="52"/>
      <c r="G11" s="52">
        <f t="shared" si="1"/>
        <v>0</v>
      </c>
    </row>
    <row r="12" ht="19.5" customHeight="1" spans="1:7">
      <c r="A12" s="52" t="s">
        <v>419</v>
      </c>
      <c r="B12" s="52"/>
      <c r="C12" s="52"/>
      <c r="D12" s="52"/>
      <c r="E12" s="52">
        <f t="shared" si="0"/>
        <v>0</v>
      </c>
      <c r="F12" s="52"/>
      <c r="G12" s="52">
        <f t="shared" si="1"/>
        <v>0</v>
      </c>
    </row>
    <row r="13" ht="19.5" customHeight="1" spans="1:7">
      <c r="A13" s="52" t="s">
        <v>420</v>
      </c>
      <c r="B13" s="52"/>
      <c r="C13" s="52"/>
      <c r="D13" s="52"/>
      <c r="E13" s="52">
        <f t="shared" si="0"/>
        <v>0</v>
      </c>
      <c r="F13" s="52"/>
      <c r="G13" s="52">
        <f t="shared" si="1"/>
        <v>0</v>
      </c>
    </row>
    <row r="14" ht="19.5" customHeight="1" spans="1:7">
      <c r="A14" s="52" t="s">
        <v>421</v>
      </c>
      <c r="B14" s="52"/>
      <c r="C14" s="52"/>
      <c r="D14" s="52"/>
      <c r="E14" s="52">
        <f t="shared" si="0"/>
        <v>0</v>
      </c>
      <c r="F14" s="52"/>
      <c r="G14" s="52">
        <f t="shared" si="1"/>
        <v>0</v>
      </c>
    </row>
    <row r="15" ht="19.5" customHeight="1" spans="1:7">
      <c r="A15" s="52" t="s">
        <v>422</v>
      </c>
      <c r="B15" s="52"/>
      <c r="C15" s="52"/>
      <c r="D15" s="52"/>
      <c r="E15" s="52">
        <f t="shared" si="0"/>
        <v>0</v>
      </c>
      <c r="F15" s="52"/>
      <c r="G15" s="52">
        <f t="shared" si="1"/>
        <v>0</v>
      </c>
    </row>
    <row r="16" ht="19.5" customHeight="1" spans="1:7">
      <c r="A16" s="52" t="s">
        <v>423</v>
      </c>
      <c r="B16" s="52"/>
      <c r="C16" s="52"/>
      <c r="D16" s="52"/>
      <c r="E16" s="52">
        <f t="shared" si="0"/>
        <v>0</v>
      </c>
      <c r="F16" s="52"/>
      <c r="G16" s="52">
        <f t="shared" si="1"/>
        <v>0</v>
      </c>
    </row>
    <row r="17" ht="19.5" customHeight="1" spans="1:7">
      <c r="A17" s="52" t="s">
        <v>424</v>
      </c>
      <c r="B17" s="52"/>
      <c r="C17" s="52"/>
      <c r="D17" s="52"/>
      <c r="E17" s="52">
        <f t="shared" si="0"/>
        <v>0</v>
      </c>
      <c r="F17" s="52"/>
      <c r="G17" s="52">
        <f t="shared" si="1"/>
        <v>0</v>
      </c>
    </row>
    <row r="18" ht="19.5" customHeight="1" spans="1:7">
      <c r="A18" s="52" t="s">
        <v>425</v>
      </c>
      <c r="B18" s="52"/>
      <c r="C18" s="52"/>
      <c r="D18" s="52"/>
      <c r="E18" s="52">
        <f t="shared" si="0"/>
        <v>0</v>
      </c>
      <c r="F18" s="52"/>
      <c r="G18" s="52">
        <f t="shared" si="1"/>
        <v>0</v>
      </c>
    </row>
    <row r="19" ht="19.5" customHeight="1" spans="1:7">
      <c r="A19" s="52" t="s">
        <v>426</v>
      </c>
      <c r="B19" s="52"/>
      <c r="C19" s="52"/>
      <c r="D19" s="52"/>
      <c r="E19" s="52">
        <f t="shared" si="0"/>
        <v>0</v>
      </c>
      <c r="F19" s="52"/>
      <c r="G19" s="52">
        <f t="shared" si="1"/>
        <v>0</v>
      </c>
    </row>
    <row r="20" ht="19.5" customHeight="1" spans="1:7">
      <c r="A20" s="52" t="s">
        <v>427</v>
      </c>
      <c r="B20" s="52"/>
      <c r="C20" s="52"/>
      <c r="D20" s="52"/>
      <c r="E20" s="52">
        <f t="shared" si="0"/>
        <v>0</v>
      </c>
      <c r="F20" s="52"/>
      <c r="G20" s="52">
        <f t="shared" si="1"/>
        <v>0</v>
      </c>
    </row>
    <row r="21" ht="19.5" customHeight="1" spans="1:7">
      <c r="A21" s="52" t="s">
        <v>428</v>
      </c>
      <c r="B21" s="52"/>
      <c r="C21" s="52"/>
      <c r="D21" s="52"/>
      <c r="E21" s="52">
        <f t="shared" si="0"/>
        <v>0</v>
      </c>
      <c r="F21" s="52"/>
      <c r="G21" s="52">
        <f t="shared" si="1"/>
        <v>0</v>
      </c>
    </row>
    <row r="22" ht="19.5" customHeight="1" spans="1:7">
      <c r="A22" s="52" t="s">
        <v>429</v>
      </c>
      <c r="B22" s="52"/>
      <c r="C22" s="52"/>
      <c r="D22" s="52"/>
      <c r="E22" s="52">
        <f t="shared" si="0"/>
        <v>0</v>
      </c>
      <c r="F22" s="52"/>
      <c r="G22" s="52">
        <f t="shared" si="1"/>
        <v>0</v>
      </c>
    </row>
    <row r="23" ht="19.5" customHeight="1" spans="1:7">
      <c r="A23" s="52" t="s">
        <v>430</v>
      </c>
      <c r="B23" s="52"/>
      <c r="C23" s="52"/>
      <c r="D23" s="52"/>
      <c r="E23" s="52">
        <f t="shared" si="0"/>
        <v>0</v>
      </c>
      <c r="F23" s="52"/>
      <c r="G23" s="52">
        <f t="shared" si="1"/>
        <v>0</v>
      </c>
    </row>
    <row r="24" ht="19.5" customHeight="1" spans="1:7">
      <c r="A24" s="52" t="s">
        <v>431</v>
      </c>
      <c r="B24" s="52"/>
      <c r="C24" s="52"/>
      <c r="D24" s="52"/>
      <c r="E24" s="52">
        <f t="shared" si="0"/>
        <v>0</v>
      </c>
      <c r="F24" s="52"/>
      <c r="G24" s="52">
        <f t="shared" si="1"/>
        <v>0</v>
      </c>
    </row>
    <row r="25" ht="19.5" customHeight="1" spans="1:7">
      <c r="A25" s="52" t="s">
        <v>432</v>
      </c>
      <c r="B25" s="52"/>
      <c r="C25" s="52"/>
      <c r="D25" s="52"/>
      <c r="E25" s="52">
        <f t="shared" si="0"/>
        <v>0</v>
      </c>
      <c r="F25" s="52"/>
      <c r="G25" s="52">
        <f t="shared" si="1"/>
        <v>0</v>
      </c>
    </row>
    <row r="26" ht="19.5" customHeight="1" spans="1:7">
      <c r="A26" s="52" t="s">
        <v>433</v>
      </c>
      <c r="B26" s="52"/>
      <c r="C26" s="52"/>
      <c r="D26" s="52"/>
      <c r="E26" s="52">
        <f t="shared" si="0"/>
        <v>0</v>
      </c>
      <c r="F26" s="52"/>
      <c r="G26" s="52">
        <f t="shared" si="1"/>
        <v>0</v>
      </c>
    </row>
    <row r="27" ht="19.5" customHeight="1" spans="1:7">
      <c r="A27" s="52" t="s">
        <v>434</v>
      </c>
      <c r="B27" s="52"/>
      <c r="C27" s="52"/>
      <c r="D27" s="52"/>
      <c r="E27" s="52">
        <f t="shared" si="0"/>
        <v>0</v>
      </c>
      <c r="F27" s="52"/>
      <c r="G27" s="52">
        <f t="shared" si="1"/>
        <v>0</v>
      </c>
    </row>
    <row r="28" ht="19.5" customHeight="1" spans="1:7">
      <c r="A28" s="52" t="s">
        <v>435</v>
      </c>
      <c r="B28" s="52"/>
      <c r="C28" s="52"/>
      <c r="D28" s="52"/>
      <c r="E28" s="52">
        <f t="shared" si="0"/>
        <v>0</v>
      </c>
      <c r="F28" s="52"/>
      <c r="G28" s="52">
        <f t="shared" si="1"/>
        <v>0</v>
      </c>
    </row>
    <row r="29" ht="19.5" customHeight="1" spans="1:7">
      <c r="A29" s="52" t="s">
        <v>436</v>
      </c>
      <c r="B29" s="52"/>
      <c r="C29" s="52"/>
      <c r="D29" s="52"/>
      <c r="E29" s="52">
        <f t="shared" si="0"/>
        <v>0</v>
      </c>
      <c r="F29" s="52"/>
      <c r="G29" s="52">
        <f t="shared" si="1"/>
        <v>0</v>
      </c>
    </row>
    <row r="30" ht="19.5" customHeight="1" spans="1:7">
      <c r="A30" s="52" t="s">
        <v>437</v>
      </c>
      <c r="B30" s="52"/>
      <c r="C30" s="52"/>
      <c r="D30" s="52"/>
      <c r="E30" s="52">
        <f t="shared" si="0"/>
        <v>0</v>
      </c>
      <c r="F30" s="52"/>
      <c r="G30" s="52">
        <f t="shared" si="1"/>
        <v>0</v>
      </c>
    </row>
    <row r="31" ht="19.5" customHeight="1" spans="1:7">
      <c r="A31" s="52" t="s">
        <v>438</v>
      </c>
      <c r="B31" s="52"/>
      <c r="C31" s="52"/>
      <c r="D31" s="52"/>
      <c r="E31" s="52">
        <f t="shared" si="0"/>
        <v>0</v>
      </c>
      <c r="F31" s="52"/>
      <c r="G31" s="52">
        <f t="shared" si="1"/>
        <v>0</v>
      </c>
    </row>
    <row r="32" ht="19.5" customHeight="1" spans="1:7">
      <c r="A32" s="52" t="s">
        <v>439</v>
      </c>
      <c r="B32" s="52"/>
      <c r="C32" s="52"/>
      <c r="D32" s="52"/>
      <c r="E32" s="52">
        <f t="shared" si="0"/>
        <v>0</v>
      </c>
      <c r="F32" s="52"/>
      <c r="G32" s="52">
        <f t="shared" si="1"/>
        <v>0</v>
      </c>
    </row>
    <row r="33" ht="19.5" customHeight="1" spans="1:7">
      <c r="A33" s="52" t="s">
        <v>440</v>
      </c>
      <c r="B33" s="52"/>
      <c r="C33" s="52"/>
      <c r="D33" s="52"/>
      <c r="E33" s="52">
        <f t="shared" si="0"/>
        <v>0</v>
      </c>
      <c r="F33" s="52"/>
      <c r="G33" s="52">
        <f t="shared" si="1"/>
        <v>0</v>
      </c>
    </row>
    <row r="34" ht="19.5" customHeight="1" spans="1:7">
      <c r="A34" s="52" t="s">
        <v>441</v>
      </c>
      <c r="B34" s="52"/>
      <c r="C34" s="52"/>
      <c r="D34" s="52"/>
      <c r="E34" s="52">
        <f t="shared" si="0"/>
        <v>0</v>
      </c>
      <c r="F34" s="52"/>
      <c r="G34" s="52">
        <f t="shared" si="1"/>
        <v>0</v>
      </c>
    </row>
    <row r="35" ht="19.5" customHeight="1" spans="1:7">
      <c r="A35" s="52" t="s">
        <v>442</v>
      </c>
      <c r="B35" s="52"/>
      <c r="C35" s="52"/>
      <c r="D35" s="52"/>
      <c r="E35" s="52">
        <f t="shared" si="0"/>
        <v>0</v>
      </c>
      <c r="F35" s="52"/>
      <c r="G35" s="52">
        <f t="shared" si="1"/>
        <v>0</v>
      </c>
    </row>
    <row r="36" ht="19.5" customHeight="1" spans="1:7">
      <c r="A36" s="52" t="s">
        <v>443</v>
      </c>
      <c r="B36" s="52"/>
      <c r="C36" s="52"/>
      <c r="D36" s="52"/>
      <c r="E36" s="52">
        <f t="shared" si="0"/>
        <v>0</v>
      </c>
      <c r="F36" s="52"/>
      <c r="G36" s="52">
        <f t="shared" si="1"/>
        <v>0</v>
      </c>
    </row>
    <row r="37" s="16" customFormat="1" ht="19.5" customHeight="1" spans="1:7">
      <c r="A37" s="55" t="s">
        <v>444</v>
      </c>
      <c r="B37" s="55">
        <f>SUM(B38:B41)</f>
        <v>0</v>
      </c>
      <c r="C37" s="55">
        <f>SUM(C38:C41)</f>
        <v>0</v>
      </c>
      <c r="D37" s="55">
        <f>SUM(D38:D41)</f>
        <v>0</v>
      </c>
      <c r="E37" s="55">
        <f t="shared" si="0"/>
        <v>0</v>
      </c>
      <c r="F37" s="55">
        <f>SUM(F38:F41)</f>
        <v>0</v>
      </c>
      <c r="G37" s="55">
        <f t="shared" si="1"/>
        <v>0</v>
      </c>
    </row>
    <row r="38" ht="19.5" customHeight="1" spans="1:7">
      <c r="A38" s="52" t="s">
        <v>445</v>
      </c>
      <c r="B38" s="52"/>
      <c r="C38" s="52"/>
      <c r="D38" s="52"/>
      <c r="E38" s="52">
        <f t="shared" si="0"/>
        <v>0</v>
      </c>
      <c r="F38" s="52"/>
      <c r="G38" s="52">
        <f t="shared" si="1"/>
        <v>0</v>
      </c>
    </row>
    <row r="39" ht="19.5" customHeight="1" spans="1:7">
      <c r="A39" s="52" t="s">
        <v>446</v>
      </c>
      <c r="B39" s="52"/>
      <c r="C39" s="52"/>
      <c r="D39" s="52"/>
      <c r="E39" s="52">
        <f t="shared" si="0"/>
        <v>0</v>
      </c>
      <c r="F39" s="52"/>
      <c r="G39" s="52">
        <f t="shared" si="1"/>
        <v>0</v>
      </c>
    </row>
    <row r="40" ht="19.5" customHeight="1" spans="1:7">
      <c r="A40" s="52" t="s">
        <v>447</v>
      </c>
      <c r="B40" s="52"/>
      <c r="C40" s="52"/>
      <c r="D40" s="52"/>
      <c r="E40" s="52">
        <f t="shared" si="0"/>
        <v>0</v>
      </c>
      <c r="F40" s="52"/>
      <c r="G40" s="52">
        <f t="shared" si="1"/>
        <v>0</v>
      </c>
    </row>
    <row r="41" ht="19.5" customHeight="1" spans="1:7">
      <c r="A41" s="52" t="s">
        <v>448</v>
      </c>
      <c r="B41" s="52"/>
      <c r="C41" s="52"/>
      <c r="D41" s="52"/>
      <c r="E41" s="52">
        <f t="shared" si="0"/>
        <v>0</v>
      </c>
      <c r="F41" s="52"/>
      <c r="G41" s="52">
        <f t="shared" si="1"/>
        <v>0</v>
      </c>
    </row>
    <row r="42" s="16" customFormat="1" ht="19.5" customHeight="1" spans="1:7">
      <c r="A42" s="55" t="s">
        <v>449</v>
      </c>
      <c r="B42" s="55">
        <f>SUM(B43:B47)</f>
        <v>2600</v>
      </c>
      <c r="C42" s="55">
        <f>SUM(C43:C47)</f>
        <v>0</v>
      </c>
      <c r="D42" s="55">
        <f>SUM(D43:D47)</f>
        <v>2600</v>
      </c>
      <c r="E42" s="55">
        <f t="shared" si="0"/>
        <v>0</v>
      </c>
      <c r="F42" s="55">
        <f>SUM(F43:F47)</f>
        <v>0</v>
      </c>
      <c r="G42" s="55">
        <f t="shared" si="1"/>
        <v>0</v>
      </c>
    </row>
    <row r="43" ht="19.5" customHeight="1" spans="1:7">
      <c r="A43" s="52" t="s">
        <v>450</v>
      </c>
      <c r="B43" s="52"/>
      <c r="C43" s="52"/>
      <c r="D43" s="52"/>
      <c r="E43" s="52">
        <f t="shared" si="0"/>
        <v>0</v>
      </c>
      <c r="F43" s="52"/>
      <c r="G43" s="52">
        <f t="shared" si="1"/>
        <v>0</v>
      </c>
    </row>
    <row r="44" ht="19.5" customHeight="1" spans="1:7">
      <c r="A44" s="52" t="s">
        <v>451</v>
      </c>
      <c r="B44" s="52"/>
      <c r="C44" s="52"/>
      <c r="D44" s="52"/>
      <c r="E44" s="52">
        <f t="shared" si="0"/>
        <v>0</v>
      </c>
      <c r="F44" s="52"/>
      <c r="G44" s="52">
        <f t="shared" si="1"/>
        <v>0</v>
      </c>
    </row>
    <row r="45" ht="19.5" customHeight="1" spans="1:7">
      <c r="A45" s="52" t="s">
        <v>452</v>
      </c>
      <c r="B45" s="52"/>
      <c r="C45" s="52"/>
      <c r="D45" s="52"/>
      <c r="E45" s="52">
        <f t="shared" si="0"/>
        <v>0</v>
      </c>
      <c r="F45" s="52"/>
      <c r="G45" s="52">
        <f t="shared" si="1"/>
        <v>0</v>
      </c>
    </row>
    <row r="46" ht="19.5" customHeight="1" spans="1:7">
      <c r="A46" s="52" t="s">
        <v>453</v>
      </c>
      <c r="B46" s="52"/>
      <c r="C46" s="52"/>
      <c r="D46" s="52"/>
      <c r="E46" s="52">
        <f t="shared" si="0"/>
        <v>0</v>
      </c>
      <c r="F46" s="52"/>
      <c r="G46" s="52">
        <f t="shared" si="1"/>
        <v>0</v>
      </c>
    </row>
    <row r="47" ht="19.5" customHeight="1" spans="1:7">
      <c r="A47" s="52" t="s">
        <v>454</v>
      </c>
      <c r="B47" s="52">
        <v>2600</v>
      </c>
      <c r="C47" s="52"/>
      <c r="D47" s="52">
        <v>2600</v>
      </c>
      <c r="E47" s="52">
        <f t="shared" si="0"/>
        <v>0</v>
      </c>
      <c r="F47" s="52"/>
      <c r="G47" s="52">
        <f t="shared" si="1"/>
        <v>0</v>
      </c>
    </row>
    <row r="48" s="16" customFormat="1" ht="19.5" customHeight="1" spans="1:7">
      <c r="A48" s="55" t="s">
        <v>455</v>
      </c>
      <c r="B48" s="55">
        <f>SUM(B49:B51)</f>
        <v>0</v>
      </c>
      <c r="C48" s="55">
        <f>SUM(C49:C51)</f>
        <v>0</v>
      </c>
      <c r="D48" s="55">
        <f>SUM(D49:D51)</f>
        <v>0</v>
      </c>
      <c r="E48" s="55">
        <f t="shared" si="0"/>
        <v>0</v>
      </c>
      <c r="F48" s="55">
        <f>SUM(F49:F51)</f>
        <v>0</v>
      </c>
      <c r="G48" s="55">
        <f t="shared" si="1"/>
        <v>0</v>
      </c>
    </row>
    <row r="49" ht="19.5" customHeight="1" spans="1:7">
      <c r="A49" s="52" t="s">
        <v>456</v>
      </c>
      <c r="B49" s="52"/>
      <c r="C49" s="52"/>
      <c r="D49" s="52"/>
      <c r="E49" s="52">
        <f t="shared" si="0"/>
        <v>0</v>
      </c>
      <c r="F49" s="52"/>
      <c r="G49" s="52">
        <f t="shared" si="1"/>
        <v>0</v>
      </c>
    </row>
    <row r="50" ht="19.5" customHeight="1" spans="1:7">
      <c r="A50" s="52" t="s">
        <v>457</v>
      </c>
      <c r="B50" s="52"/>
      <c r="C50" s="52"/>
      <c r="D50" s="52"/>
      <c r="E50" s="52">
        <f t="shared" si="0"/>
        <v>0</v>
      </c>
      <c r="F50" s="52"/>
      <c r="G50" s="52">
        <f t="shared" si="1"/>
        <v>0</v>
      </c>
    </row>
    <row r="51" ht="19.5" customHeight="1" spans="1:7">
      <c r="A51" s="52" t="s">
        <v>458</v>
      </c>
      <c r="B51" s="52"/>
      <c r="C51" s="52"/>
      <c r="D51" s="52"/>
      <c r="E51" s="52">
        <f t="shared" si="0"/>
        <v>0</v>
      </c>
      <c r="F51" s="52"/>
      <c r="G51" s="52">
        <f t="shared" si="1"/>
        <v>0</v>
      </c>
    </row>
    <row r="52" s="16" customFormat="1" ht="19.5" customHeight="1" spans="1:7">
      <c r="A52" s="55" t="s">
        <v>459</v>
      </c>
      <c r="B52" s="55">
        <f>SUM(B53)</f>
        <v>0</v>
      </c>
      <c r="C52" s="55">
        <f>SUM(C53)</f>
        <v>0</v>
      </c>
      <c r="D52" s="55">
        <f>SUM(D53)</f>
        <v>0</v>
      </c>
      <c r="E52" s="55">
        <f t="shared" si="0"/>
        <v>0</v>
      </c>
      <c r="F52" s="55">
        <f>SUM(F53)</f>
        <v>0</v>
      </c>
      <c r="G52" s="55">
        <f t="shared" si="1"/>
        <v>0</v>
      </c>
    </row>
    <row r="53" ht="19.5" customHeight="1" spans="1:7">
      <c r="A53" s="52" t="s">
        <v>460</v>
      </c>
      <c r="B53" s="52"/>
      <c r="C53" s="52"/>
      <c r="D53" s="52"/>
      <c r="E53" s="52">
        <f t="shared" si="0"/>
        <v>0</v>
      </c>
      <c r="F53" s="52"/>
      <c r="G53" s="52">
        <f t="shared" si="1"/>
        <v>0</v>
      </c>
    </row>
    <row r="54" ht="19.5" customHeight="1" spans="1:7">
      <c r="A54" s="52"/>
      <c r="B54" s="52"/>
      <c r="C54" s="52"/>
      <c r="D54" s="52"/>
      <c r="E54" s="52"/>
      <c r="F54" s="52"/>
      <c r="G54" s="52"/>
    </row>
    <row r="55" s="16" customFormat="1" ht="19.5" customHeight="1" spans="1:7">
      <c r="A55" s="23" t="s">
        <v>461</v>
      </c>
      <c r="B55" s="55">
        <f>B5+B37+B42+B48+B52</f>
        <v>2600</v>
      </c>
      <c r="C55" s="55">
        <f>C5+C37+C42+C48+C52</f>
        <v>0</v>
      </c>
      <c r="D55" s="55">
        <f>D5+D37+D42+D48+D52</f>
        <v>2600</v>
      </c>
      <c r="E55" s="55">
        <f>IF(C55&lt;&gt;0,ROUND(D55/C55*100,2),0)</f>
        <v>0</v>
      </c>
      <c r="F55" s="55">
        <f>F5+F37+F42+F48+F52</f>
        <v>0</v>
      </c>
      <c r="G55" s="55">
        <f>ROUND(IF(F55&lt;&gt;0,(D55-F55)/F55*100,0),2)</f>
        <v>0</v>
      </c>
    </row>
    <row r="56" s="16" customFormat="1" ht="19.5" customHeight="1" spans="1:7">
      <c r="A56" s="23" t="s">
        <v>462</v>
      </c>
      <c r="B56" s="55"/>
      <c r="C56" s="55"/>
      <c r="D56" s="55"/>
      <c r="E56" s="55"/>
      <c r="F56" s="55"/>
      <c r="G56" s="55"/>
    </row>
    <row r="57" s="16" customFormat="1" ht="19.5" customHeight="1" spans="1:7">
      <c r="A57" s="23" t="s">
        <v>463</v>
      </c>
      <c r="B57" s="55"/>
      <c r="C57" s="55"/>
      <c r="D57" s="55"/>
      <c r="E57" s="55"/>
      <c r="F57" s="55"/>
      <c r="G57" s="55"/>
    </row>
    <row r="58" customHeight="1" spans="1:7">
      <c r="A58" s="56" t="s">
        <v>464</v>
      </c>
      <c r="B58" s="56"/>
      <c r="C58" s="56"/>
      <c r="D58" s="56"/>
      <c r="E58" s="56"/>
      <c r="F58" s="56"/>
      <c r="G58" s="56"/>
    </row>
  </sheetData>
  <sheetProtection insertHyperlinks="0" autoFilter="0"/>
  <mergeCells count="2">
    <mergeCell ref="A2:G2"/>
    <mergeCell ref="A58:G58"/>
  </mergeCells>
  <pageMargins left="0.7" right="0.7" top="0.75" bottom="0.75" header="0.3" footer="0.3"/>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42"/>
  <sheetViews>
    <sheetView workbookViewId="0">
      <selection activeCell="A1" sqref="A1"/>
    </sheetView>
  </sheetViews>
  <sheetFormatPr defaultColWidth="9" defaultRowHeight="14.25" customHeight="1" outlineLevelCol="7"/>
  <cols>
    <col min="1" max="1" width="10.6666666666667" style="25" hidden="1" customWidth="1"/>
    <col min="2" max="2" width="45.6666666666667" style="25" customWidth="1"/>
    <col min="3" max="6" width="13.5" style="25" customWidth="1"/>
    <col min="7" max="7" width="13.5" style="25" hidden="1" customWidth="1"/>
    <col min="8" max="8" width="13.5" style="25" customWidth="1"/>
    <col min="9" max="9" width="9" style="25" customWidth="1"/>
    <col min="10" max="40" width="9" style="25"/>
  </cols>
  <sheetData>
    <row r="1" ht="30" customHeight="1" spans="2:2">
      <c r="B1" s="16" t="s">
        <v>465</v>
      </c>
    </row>
    <row r="2" s="16" customFormat="1" ht="30" customHeight="1" spans="2:8">
      <c r="B2" s="40" t="s">
        <v>466</v>
      </c>
      <c r="C2" s="40"/>
      <c r="D2" s="40"/>
      <c r="E2" s="40"/>
      <c r="F2" s="40"/>
      <c r="G2" s="40"/>
      <c r="H2" s="40"/>
    </row>
    <row r="3" ht="20.4" customHeight="1" spans="8:8">
      <c r="H3" s="3" t="s">
        <v>2</v>
      </c>
    </row>
    <row r="4" s="35" customFormat="1" ht="28.5" customHeight="1" spans="1:8">
      <c r="A4" s="23" t="s">
        <v>467</v>
      </c>
      <c r="B4" s="23" t="s">
        <v>3</v>
      </c>
      <c r="C4" s="19" t="s">
        <v>4</v>
      </c>
      <c r="D4" s="19" t="s">
        <v>187</v>
      </c>
      <c r="E4" s="19" t="s">
        <v>6</v>
      </c>
      <c r="F4" s="19" t="s">
        <v>7</v>
      </c>
      <c r="G4" s="19" t="s">
        <v>8</v>
      </c>
      <c r="H4" s="19" t="s">
        <v>411</v>
      </c>
    </row>
    <row r="5" s="16" customFormat="1" customHeight="1" spans="1:8">
      <c r="A5" s="55"/>
      <c r="B5" s="55" t="s">
        <v>468</v>
      </c>
      <c r="C5" s="55">
        <f>SUM(C6:C7)</f>
        <v>0</v>
      </c>
      <c r="D5" s="55">
        <f>SUM(D6:D7)</f>
        <v>0</v>
      </c>
      <c r="E5" s="55">
        <f>SUM(E6:E7)</f>
        <v>0</v>
      </c>
      <c r="F5" s="55">
        <f t="shared" ref="F5:F41" si="0">IF(D5&lt;&gt;0,ROUND(E5/D5*100,2),0)</f>
        <v>0</v>
      </c>
      <c r="G5" s="55">
        <f>SUM(G6:G7)</f>
        <v>0</v>
      </c>
      <c r="H5" s="55">
        <f t="shared" ref="H5:H41" si="1">ROUND(IF(G5&lt;&gt;0,(E5-G5)/G5*100,0),2)</f>
        <v>0</v>
      </c>
    </row>
    <row r="6" customHeight="1" spans="1:8">
      <c r="A6" s="52"/>
      <c r="B6" s="52" t="s">
        <v>469</v>
      </c>
      <c r="C6" s="52"/>
      <c r="D6" s="52"/>
      <c r="E6" s="52"/>
      <c r="F6" s="52">
        <f t="shared" si="0"/>
        <v>0</v>
      </c>
      <c r="G6" s="52"/>
      <c r="H6" s="52">
        <f t="shared" si="1"/>
        <v>0</v>
      </c>
    </row>
    <row r="7" customHeight="1" spans="1:8">
      <c r="A7" s="52"/>
      <c r="B7" s="52" t="s">
        <v>470</v>
      </c>
      <c r="C7" s="52"/>
      <c r="D7" s="52"/>
      <c r="E7" s="52"/>
      <c r="F7" s="52">
        <f t="shared" si="0"/>
        <v>0</v>
      </c>
      <c r="G7" s="52"/>
      <c r="H7" s="52">
        <f t="shared" si="1"/>
        <v>0</v>
      </c>
    </row>
    <row r="8" s="16" customFormat="1" customHeight="1" spans="1:8">
      <c r="A8" s="55"/>
      <c r="B8" s="55" t="s">
        <v>471</v>
      </c>
      <c r="C8" s="55">
        <f>C9+C19+C28+C30+C34</f>
        <v>1300</v>
      </c>
      <c r="D8" s="55">
        <f>D9+D19+D28+D30+D34</f>
        <v>0</v>
      </c>
      <c r="E8" s="55">
        <f>E9+E19+E28+E30+E34</f>
        <v>1300</v>
      </c>
      <c r="F8" s="55">
        <f t="shared" si="0"/>
        <v>0</v>
      </c>
      <c r="G8" s="55">
        <f>G9+G19+G28+G30+G34</f>
        <v>0</v>
      </c>
      <c r="H8" s="55">
        <f t="shared" si="1"/>
        <v>0</v>
      </c>
    </row>
    <row r="9" customHeight="1" spans="1:8">
      <c r="A9" s="52"/>
      <c r="B9" s="52" t="s">
        <v>472</v>
      </c>
      <c r="C9" s="52">
        <f>SUM(C10:C18)</f>
        <v>0</v>
      </c>
      <c r="D9" s="52">
        <f>SUM(D10:D18)</f>
        <v>0</v>
      </c>
      <c r="E9" s="52">
        <f>SUM(E10:E18)</f>
        <v>0</v>
      </c>
      <c r="F9" s="52">
        <f t="shared" si="0"/>
        <v>0</v>
      </c>
      <c r="G9" s="52">
        <f>SUM(G10:G18)</f>
        <v>0</v>
      </c>
      <c r="H9" s="52">
        <f t="shared" si="1"/>
        <v>0</v>
      </c>
    </row>
    <row r="10" customHeight="1" spans="1:8">
      <c r="A10" s="52"/>
      <c r="B10" s="52" t="s">
        <v>473</v>
      </c>
      <c r="C10" s="52"/>
      <c r="D10" s="52"/>
      <c r="E10" s="52"/>
      <c r="F10" s="52">
        <f t="shared" si="0"/>
        <v>0</v>
      </c>
      <c r="G10" s="52"/>
      <c r="H10" s="52">
        <f t="shared" si="1"/>
        <v>0</v>
      </c>
    </row>
    <row r="11" customHeight="1" spans="1:8">
      <c r="A11" s="52"/>
      <c r="B11" s="52" t="s">
        <v>474</v>
      </c>
      <c r="C11" s="52"/>
      <c r="D11" s="52"/>
      <c r="E11" s="52"/>
      <c r="F11" s="52">
        <f t="shared" si="0"/>
        <v>0</v>
      </c>
      <c r="G11" s="52"/>
      <c r="H11" s="52">
        <f t="shared" si="1"/>
        <v>0</v>
      </c>
    </row>
    <row r="12" customHeight="1" spans="1:8">
      <c r="A12" s="52"/>
      <c r="B12" s="52" t="s">
        <v>475</v>
      </c>
      <c r="C12" s="52"/>
      <c r="D12" s="52"/>
      <c r="E12" s="52"/>
      <c r="F12" s="52">
        <f t="shared" si="0"/>
        <v>0</v>
      </c>
      <c r="G12" s="52"/>
      <c r="H12" s="52">
        <f t="shared" si="1"/>
        <v>0</v>
      </c>
    </row>
    <row r="13" customHeight="1" spans="1:8">
      <c r="A13" s="52"/>
      <c r="B13" s="52" t="s">
        <v>476</v>
      </c>
      <c r="C13" s="52"/>
      <c r="D13" s="52"/>
      <c r="E13" s="52"/>
      <c r="F13" s="52">
        <f t="shared" si="0"/>
        <v>0</v>
      </c>
      <c r="G13" s="52"/>
      <c r="H13" s="52">
        <f t="shared" si="1"/>
        <v>0</v>
      </c>
    </row>
    <row r="14" customHeight="1" spans="1:8">
      <c r="A14" s="52"/>
      <c r="B14" s="52" t="s">
        <v>477</v>
      </c>
      <c r="C14" s="52"/>
      <c r="D14" s="52"/>
      <c r="E14" s="52"/>
      <c r="F14" s="52">
        <f t="shared" si="0"/>
        <v>0</v>
      </c>
      <c r="G14" s="52"/>
      <c r="H14" s="52">
        <f t="shared" si="1"/>
        <v>0</v>
      </c>
    </row>
    <row r="15" customHeight="1" spans="1:8">
      <c r="A15" s="52"/>
      <c r="B15" s="52" t="s">
        <v>478</v>
      </c>
      <c r="C15" s="52"/>
      <c r="D15" s="52"/>
      <c r="E15" s="52"/>
      <c r="F15" s="52">
        <f t="shared" si="0"/>
        <v>0</v>
      </c>
      <c r="G15" s="52"/>
      <c r="H15" s="52">
        <f t="shared" si="1"/>
        <v>0</v>
      </c>
    </row>
    <row r="16" customHeight="1" spans="1:8">
      <c r="A16" s="52"/>
      <c r="B16" s="52" t="s">
        <v>479</v>
      </c>
      <c r="C16" s="52"/>
      <c r="D16" s="52"/>
      <c r="E16" s="52"/>
      <c r="F16" s="52">
        <f t="shared" si="0"/>
        <v>0</v>
      </c>
      <c r="G16" s="52"/>
      <c r="H16" s="52">
        <f t="shared" si="1"/>
        <v>0</v>
      </c>
    </row>
    <row r="17" customHeight="1" spans="1:8">
      <c r="A17" s="52"/>
      <c r="B17" s="52" t="s">
        <v>480</v>
      </c>
      <c r="C17" s="52"/>
      <c r="D17" s="52"/>
      <c r="E17" s="52"/>
      <c r="F17" s="52">
        <f t="shared" si="0"/>
        <v>0</v>
      </c>
      <c r="G17" s="52"/>
      <c r="H17" s="52">
        <f t="shared" si="1"/>
        <v>0</v>
      </c>
    </row>
    <row r="18" customHeight="1" spans="1:8">
      <c r="A18" s="52"/>
      <c r="B18" s="52" t="s">
        <v>481</v>
      </c>
      <c r="C18" s="52"/>
      <c r="D18" s="52"/>
      <c r="E18" s="52"/>
      <c r="F18" s="52">
        <f t="shared" si="0"/>
        <v>0</v>
      </c>
      <c r="G18" s="52"/>
      <c r="H18" s="52">
        <f t="shared" si="1"/>
        <v>0</v>
      </c>
    </row>
    <row r="19" customHeight="1" spans="1:8">
      <c r="A19" s="52"/>
      <c r="B19" s="52" t="s">
        <v>482</v>
      </c>
      <c r="C19" s="52">
        <f>SUM(C20:C27)</f>
        <v>0</v>
      </c>
      <c r="D19" s="52">
        <f>SUM(D20:D27)</f>
        <v>0</v>
      </c>
      <c r="E19" s="52">
        <f>SUM(E20:E27)</f>
        <v>0</v>
      </c>
      <c r="F19" s="52">
        <f t="shared" si="0"/>
        <v>0</v>
      </c>
      <c r="G19" s="52">
        <f>SUM(G20:G27)</f>
        <v>0</v>
      </c>
      <c r="H19" s="52">
        <f t="shared" si="1"/>
        <v>0</v>
      </c>
    </row>
    <row r="20" customHeight="1" spans="1:8">
      <c r="A20" s="52"/>
      <c r="B20" s="52" t="s">
        <v>483</v>
      </c>
      <c r="C20" s="52"/>
      <c r="D20" s="52"/>
      <c r="E20" s="52"/>
      <c r="F20" s="52">
        <f t="shared" si="0"/>
        <v>0</v>
      </c>
      <c r="G20" s="52"/>
      <c r="H20" s="52">
        <f t="shared" si="1"/>
        <v>0</v>
      </c>
    </row>
    <row r="21" customHeight="1" spans="1:8">
      <c r="A21" s="52"/>
      <c r="B21" s="52" t="s">
        <v>484</v>
      </c>
      <c r="C21" s="52"/>
      <c r="D21" s="52"/>
      <c r="E21" s="52"/>
      <c r="F21" s="52">
        <f t="shared" si="0"/>
        <v>0</v>
      </c>
      <c r="G21" s="52"/>
      <c r="H21" s="52">
        <f t="shared" si="1"/>
        <v>0</v>
      </c>
    </row>
    <row r="22" customHeight="1" spans="1:8">
      <c r="A22" s="52"/>
      <c r="B22" s="52" t="s">
        <v>485</v>
      </c>
      <c r="C22" s="52"/>
      <c r="D22" s="52"/>
      <c r="E22" s="52"/>
      <c r="F22" s="52">
        <f t="shared" si="0"/>
        <v>0</v>
      </c>
      <c r="G22" s="52"/>
      <c r="H22" s="52">
        <f t="shared" si="1"/>
        <v>0</v>
      </c>
    </row>
    <row r="23" customHeight="1" spans="1:8">
      <c r="A23" s="52"/>
      <c r="B23" s="52" t="s">
        <v>486</v>
      </c>
      <c r="C23" s="52"/>
      <c r="D23" s="52"/>
      <c r="E23" s="52"/>
      <c r="F23" s="52">
        <f t="shared" si="0"/>
        <v>0</v>
      </c>
      <c r="G23" s="52"/>
      <c r="H23" s="52">
        <f t="shared" si="1"/>
        <v>0</v>
      </c>
    </row>
    <row r="24" customHeight="1" spans="1:8">
      <c r="A24" s="52"/>
      <c r="B24" s="52" t="s">
        <v>487</v>
      </c>
      <c r="C24" s="52"/>
      <c r="D24" s="52"/>
      <c r="E24" s="52"/>
      <c r="F24" s="52">
        <f t="shared" si="0"/>
        <v>0</v>
      </c>
      <c r="G24" s="52"/>
      <c r="H24" s="52">
        <f t="shared" si="1"/>
        <v>0</v>
      </c>
    </row>
    <row r="25" customHeight="1" spans="1:8">
      <c r="A25" s="52"/>
      <c r="B25" s="52" t="s">
        <v>488</v>
      </c>
      <c r="C25" s="52"/>
      <c r="D25" s="52"/>
      <c r="E25" s="52"/>
      <c r="F25" s="52">
        <f t="shared" si="0"/>
        <v>0</v>
      </c>
      <c r="G25" s="52"/>
      <c r="H25" s="52">
        <f t="shared" si="1"/>
        <v>0</v>
      </c>
    </row>
    <row r="26" customHeight="1" spans="1:8">
      <c r="A26" s="52"/>
      <c r="B26" s="52" t="s">
        <v>489</v>
      </c>
      <c r="C26" s="52"/>
      <c r="D26" s="52"/>
      <c r="E26" s="52"/>
      <c r="F26" s="52">
        <f t="shared" si="0"/>
        <v>0</v>
      </c>
      <c r="G26" s="52"/>
      <c r="H26" s="52">
        <f t="shared" si="1"/>
        <v>0</v>
      </c>
    </row>
    <row r="27" customHeight="1" spans="1:8">
      <c r="A27" s="52"/>
      <c r="B27" s="52" t="s">
        <v>490</v>
      </c>
      <c r="C27" s="52"/>
      <c r="D27" s="52"/>
      <c r="E27" s="52"/>
      <c r="F27" s="52">
        <f t="shared" si="0"/>
        <v>0</v>
      </c>
      <c r="G27" s="52"/>
      <c r="H27" s="52">
        <f t="shared" si="1"/>
        <v>0</v>
      </c>
    </row>
    <row r="28" customHeight="1" spans="1:8">
      <c r="A28" s="52"/>
      <c r="B28" s="52" t="s">
        <v>491</v>
      </c>
      <c r="C28" s="52">
        <f>SUM(C29)</f>
        <v>0</v>
      </c>
      <c r="D28" s="52">
        <f>SUM(D29)</f>
        <v>0</v>
      </c>
      <c r="E28" s="52">
        <f>SUM(E29)</f>
        <v>0</v>
      </c>
      <c r="F28" s="52">
        <f t="shared" si="0"/>
        <v>0</v>
      </c>
      <c r="G28" s="52">
        <f>SUM(G29)</f>
        <v>0</v>
      </c>
      <c r="H28" s="52">
        <f t="shared" si="1"/>
        <v>0</v>
      </c>
    </row>
    <row r="29" customHeight="1" spans="1:8">
      <c r="A29" s="52"/>
      <c r="B29" s="52" t="s">
        <v>492</v>
      </c>
      <c r="C29" s="52"/>
      <c r="D29" s="52"/>
      <c r="E29" s="52"/>
      <c r="F29" s="52">
        <f t="shared" si="0"/>
        <v>0</v>
      </c>
      <c r="G29" s="52"/>
      <c r="H29" s="52">
        <f t="shared" si="1"/>
        <v>0</v>
      </c>
    </row>
    <row r="30" customHeight="1" spans="1:8">
      <c r="A30" s="52"/>
      <c r="B30" s="52" t="s">
        <v>493</v>
      </c>
      <c r="C30" s="52">
        <f>SUM(C31:C33)</f>
        <v>0</v>
      </c>
      <c r="D30" s="52">
        <f>SUM(D31:D33)</f>
        <v>0</v>
      </c>
      <c r="E30" s="52">
        <f>SUM(E31:E33)</f>
        <v>0</v>
      </c>
      <c r="F30" s="52">
        <f t="shared" si="0"/>
        <v>0</v>
      </c>
      <c r="G30" s="52">
        <f>SUM(G31:G33)</f>
        <v>0</v>
      </c>
      <c r="H30" s="52">
        <f t="shared" si="1"/>
        <v>0</v>
      </c>
    </row>
    <row r="31" customHeight="1" spans="1:8">
      <c r="A31" s="52"/>
      <c r="B31" s="52" t="s">
        <v>494</v>
      </c>
      <c r="C31" s="52"/>
      <c r="D31" s="52"/>
      <c r="E31" s="52"/>
      <c r="F31" s="52">
        <f t="shared" si="0"/>
        <v>0</v>
      </c>
      <c r="G31" s="52"/>
      <c r="H31" s="52">
        <f t="shared" si="1"/>
        <v>0</v>
      </c>
    </row>
    <row r="32" customHeight="1" spans="1:8">
      <c r="A32" s="52"/>
      <c r="B32" s="52" t="s">
        <v>495</v>
      </c>
      <c r="C32" s="52"/>
      <c r="D32" s="52"/>
      <c r="E32" s="52"/>
      <c r="F32" s="52">
        <f t="shared" si="0"/>
        <v>0</v>
      </c>
      <c r="G32" s="52"/>
      <c r="H32" s="52">
        <f t="shared" si="1"/>
        <v>0</v>
      </c>
    </row>
    <row r="33" customHeight="1" spans="1:8">
      <c r="A33" s="52"/>
      <c r="B33" s="52" t="s">
        <v>496</v>
      </c>
      <c r="C33" s="52"/>
      <c r="D33" s="52"/>
      <c r="E33" s="52"/>
      <c r="F33" s="52">
        <f t="shared" si="0"/>
        <v>0</v>
      </c>
      <c r="G33" s="52"/>
      <c r="H33" s="52">
        <f t="shared" si="1"/>
        <v>0</v>
      </c>
    </row>
    <row r="34" customHeight="1" spans="1:8">
      <c r="A34" s="52"/>
      <c r="B34" s="52" t="s">
        <v>497</v>
      </c>
      <c r="C34" s="52">
        <f>SUM(C35)</f>
        <v>1300</v>
      </c>
      <c r="D34" s="52">
        <f>SUM(D35)</f>
        <v>0</v>
      </c>
      <c r="E34" s="52">
        <f>SUM(E35)</f>
        <v>1300</v>
      </c>
      <c r="F34" s="52">
        <f t="shared" si="0"/>
        <v>0</v>
      </c>
      <c r="G34" s="52">
        <f>SUM(G35)</f>
        <v>0</v>
      </c>
      <c r="H34" s="52">
        <f t="shared" si="1"/>
        <v>0</v>
      </c>
    </row>
    <row r="35" customHeight="1" spans="1:8">
      <c r="A35" s="52"/>
      <c r="B35" s="52" t="s">
        <v>498</v>
      </c>
      <c r="C35" s="52">
        <v>1300</v>
      </c>
      <c r="D35" s="52"/>
      <c r="E35" s="52">
        <v>1300</v>
      </c>
      <c r="F35" s="52">
        <f t="shared" si="0"/>
        <v>0</v>
      </c>
      <c r="G35" s="52"/>
      <c r="H35" s="52">
        <f t="shared" si="1"/>
        <v>0</v>
      </c>
    </row>
    <row r="36" s="16" customFormat="1" customHeight="1" spans="1:8">
      <c r="A36" s="55"/>
      <c r="B36" s="55" t="s">
        <v>499</v>
      </c>
      <c r="C36" s="55">
        <f>SUM(C37)</f>
        <v>1300</v>
      </c>
      <c r="D36" s="55">
        <f>SUM(D37)</f>
        <v>0</v>
      </c>
      <c r="E36" s="55">
        <f>SUM(E37)</f>
        <v>1300</v>
      </c>
      <c r="F36" s="55">
        <f t="shared" si="0"/>
        <v>0</v>
      </c>
      <c r="G36" s="55">
        <f>SUM(G37)</f>
        <v>0</v>
      </c>
      <c r="H36" s="55">
        <f t="shared" si="1"/>
        <v>0</v>
      </c>
    </row>
    <row r="37" s="16" customFormat="1" customHeight="1" spans="1:8">
      <c r="A37" s="55"/>
      <c r="B37" s="52" t="s">
        <v>500</v>
      </c>
      <c r="C37" s="52">
        <f>SUM(C38)</f>
        <v>1300</v>
      </c>
      <c r="D37" s="52">
        <f>SUM(D38)</f>
        <v>0</v>
      </c>
      <c r="E37" s="52">
        <f>SUM(E38)</f>
        <v>1300</v>
      </c>
      <c r="F37" s="52">
        <f t="shared" si="0"/>
        <v>0</v>
      </c>
      <c r="G37" s="52">
        <f>SUM(G38)</f>
        <v>0</v>
      </c>
      <c r="H37" s="52">
        <f t="shared" si="1"/>
        <v>0</v>
      </c>
    </row>
    <row r="38" customHeight="1" spans="1:8">
      <c r="A38" s="52"/>
      <c r="B38" s="52" t="s">
        <v>501</v>
      </c>
      <c r="C38" s="52">
        <v>1300</v>
      </c>
      <c r="D38" s="52"/>
      <c r="E38" s="52">
        <v>1300</v>
      </c>
      <c r="F38" s="52">
        <f t="shared" si="0"/>
        <v>0</v>
      </c>
      <c r="G38" s="52"/>
      <c r="H38" s="52">
        <f t="shared" si="1"/>
        <v>0</v>
      </c>
    </row>
    <row r="39" customHeight="1" spans="1:8">
      <c r="A39" s="52"/>
      <c r="B39" s="52"/>
      <c r="C39" s="52"/>
      <c r="D39" s="52"/>
      <c r="E39" s="52"/>
      <c r="F39" s="52">
        <f t="shared" si="0"/>
        <v>0</v>
      </c>
      <c r="G39" s="52"/>
      <c r="H39" s="52">
        <f t="shared" si="1"/>
        <v>0</v>
      </c>
    </row>
    <row r="40" s="16" customFormat="1" customHeight="1" spans="1:8">
      <c r="A40" s="55"/>
      <c r="B40" s="23" t="s">
        <v>502</v>
      </c>
      <c r="C40" s="55">
        <f>C5+C8+C36</f>
        <v>2600</v>
      </c>
      <c r="D40" s="55">
        <f>D5+D8+D36</f>
        <v>0</v>
      </c>
      <c r="E40" s="55">
        <f>E5+E8+E36</f>
        <v>2600</v>
      </c>
      <c r="F40" s="55">
        <f t="shared" si="0"/>
        <v>0</v>
      </c>
      <c r="G40" s="55">
        <f>G5+G8+G36</f>
        <v>0</v>
      </c>
      <c r="H40" s="55">
        <f t="shared" si="1"/>
        <v>0</v>
      </c>
    </row>
    <row r="41" s="16" customFormat="1" customHeight="1" spans="1:8">
      <c r="A41" s="55"/>
      <c r="B41" s="23" t="s">
        <v>503</v>
      </c>
      <c r="C41" s="55"/>
      <c r="D41" s="55"/>
      <c r="E41" s="55"/>
      <c r="F41" s="55">
        <f t="shared" si="0"/>
        <v>0</v>
      </c>
      <c r="G41" s="55"/>
      <c r="H41" s="55">
        <f t="shared" si="1"/>
        <v>0</v>
      </c>
    </row>
    <row r="42" customHeight="1" spans="2:8">
      <c r="B42" s="56"/>
      <c r="C42" s="56"/>
      <c r="D42" s="56"/>
      <c r="E42" s="56"/>
      <c r="F42" s="56"/>
      <c r="G42" s="56"/>
      <c r="H42" s="56"/>
    </row>
  </sheetData>
  <sheetProtection insertHyperlinks="0" autoFilter="0"/>
  <mergeCells count="2">
    <mergeCell ref="B2:H2"/>
    <mergeCell ref="B42:H42"/>
  </mergeCells>
  <pageMargins left="0.7" right="0.7" top="0.75" bottom="0.75" header="0.3" footer="0.3"/>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16"/>
  <sheetViews>
    <sheetView workbookViewId="0">
      <selection activeCell="A1" sqref="A1"/>
    </sheetView>
  </sheetViews>
  <sheetFormatPr defaultColWidth="9" defaultRowHeight="14.25" customHeight="1" outlineLevelCol="3"/>
  <cols>
    <col min="1" max="1" width="40.6666666666667" style="25" customWidth="1"/>
    <col min="2" max="2" width="13.5" style="25" customWidth="1"/>
    <col min="3" max="3" width="40.6666666666667" style="25" customWidth="1"/>
    <col min="4" max="4" width="13.5" style="25" customWidth="1"/>
    <col min="5" max="5" width="9" style="25" customWidth="1"/>
    <col min="6" max="40" width="9" style="25"/>
  </cols>
  <sheetData>
    <row r="1" s="16" customFormat="1" ht="30" customHeight="1" spans="1:1">
      <c r="A1" s="16" t="s">
        <v>504</v>
      </c>
    </row>
    <row r="2" s="16" customFormat="1" ht="49.5" customHeight="1" spans="1:4">
      <c r="A2" s="40" t="s">
        <v>505</v>
      </c>
      <c r="B2" s="40"/>
      <c r="C2" s="40"/>
      <c r="D2" s="40"/>
    </row>
    <row r="3" ht="30" customHeight="1" spans="4:4">
      <c r="D3" s="3" t="s">
        <v>2</v>
      </c>
    </row>
    <row r="4" s="35" customFormat="1" ht="60" customHeight="1" spans="1:4">
      <c r="A4" s="23" t="s">
        <v>75</v>
      </c>
      <c r="B4" s="19" t="s">
        <v>6</v>
      </c>
      <c r="C4" s="23" t="s">
        <v>76</v>
      </c>
      <c r="D4" s="19" t="s">
        <v>6</v>
      </c>
    </row>
    <row r="5" s="16" customFormat="1" ht="60" customHeight="1" spans="1:4">
      <c r="A5" s="76" t="s">
        <v>461</v>
      </c>
      <c r="B5" s="77">
        <f>SUM(B6:B10)</f>
        <v>2600</v>
      </c>
      <c r="C5" s="76" t="s">
        <v>502</v>
      </c>
      <c r="D5" s="77">
        <f>SUM(D6:D10)</f>
        <v>1300</v>
      </c>
    </row>
    <row r="6" s="16" customFormat="1" ht="60" customHeight="1" spans="1:4">
      <c r="A6" s="20" t="s">
        <v>506</v>
      </c>
      <c r="B6" s="77"/>
      <c r="C6" s="20" t="s">
        <v>507</v>
      </c>
      <c r="D6" s="77"/>
    </row>
    <row r="7" ht="60" customHeight="1" spans="1:4">
      <c r="A7" s="20" t="s">
        <v>508</v>
      </c>
      <c r="B7" s="77"/>
      <c r="C7" s="20" t="s">
        <v>509</v>
      </c>
      <c r="D7" s="77"/>
    </row>
    <row r="8" ht="60" customHeight="1" spans="1:4">
      <c r="A8" s="20" t="s">
        <v>510</v>
      </c>
      <c r="B8" s="77">
        <v>2600</v>
      </c>
      <c r="C8" s="20" t="s">
        <v>511</v>
      </c>
      <c r="D8" s="77"/>
    </row>
    <row r="9" ht="60" customHeight="1" spans="1:4">
      <c r="A9" s="20" t="s">
        <v>512</v>
      </c>
      <c r="B9" s="77"/>
      <c r="C9" s="20" t="s">
        <v>513</v>
      </c>
      <c r="D9" s="77"/>
    </row>
    <row r="10" ht="60" customHeight="1" spans="1:4">
      <c r="A10" s="20" t="s">
        <v>514</v>
      </c>
      <c r="B10" s="77"/>
      <c r="C10" s="20" t="s">
        <v>515</v>
      </c>
      <c r="D10" s="77">
        <v>1300</v>
      </c>
    </row>
    <row r="11" s="16" customFormat="1" ht="60" customHeight="1" spans="1:4">
      <c r="A11" s="76" t="s">
        <v>516</v>
      </c>
      <c r="B11" s="77"/>
      <c r="C11" s="76" t="s">
        <v>517</v>
      </c>
      <c r="D11" s="77"/>
    </row>
    <row r="12" s="16" customFormat="1" ht="60" customHeight="1" spans="1:4">
      <c r="A12" s="76" t="s">
        <v>463</v>
      </c>
      <c r="B12" s="77"/>
      <c r="C12" s="76" t="s">
        <v>518</v>
      </c>
      <c r="D12" s="77">
        <v>1300</v>
      </c>
    </row>
    <row r="13" s="5" customFormat="1" ht="60" customHeight="1" spans="1:4">
      <c r="A13" s="20"/>
      <c r="B13" s="78"/>
      <c r="C13" s="20"/>
      <c r="D13" s="78"/>
    </row>
    <row r="14" s="5" customFormat="1" ht="60" customHeight="1" spans="1:4">
      <c r="A14" s="23" t="s">
        <v>344</v>
      </c>
      <c r="B14" s="77">
        <f>B5+B11+B12</f>
        <v>2600</v>
      </c>
      <c r="C14" s="23" t="s">
        <v>345</v>
      </c>
      <c r="D14" s="77">
        <f>D5+D11+D12</f>
        <v>2600</v>
      </c>
    </row>
    <row r="15" ht="60" customHeight="1" spans="1:4">
      <c r="A15" s="79"/>
      <c r="B15" s="77"/>
      <c r="C15" s="76" t="s">
        <v>112</v>
      </c>
      <c r="D15" s="77">
        <f>B14-D14</f>
        <v>0</v>
      </c>
    </row>
    <row r="16" customHeight="1" spans="1:4">
      <c r="A16" s="56"/>
      <c r="B16" s="56"/>
      <c r="C16" s="56"/>
      <c r="D16" s="56"/>
    </row>
  </sheetData>
  <sheetProtection insertHyperlinks="0" autoFilter="0"/>
  <mergeCells count="2">
    <mergeCell ref="A2:D2"/>
    <mergeCell ref="A16:D16"/>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27"/>
  <sheetViews>
    <sheetView workbookViewId="0">
      <selection activeCell="A1" sqref="A1"/>
    </sheetView>
  </sheetViews>
  <sheetFormatPr defaultColWidth="9" defaultRowHeight="14.25" customHeight="1" outlineLevelCol="4"/>
  <cols>
    <col min="1" max="1" width="56" style="25" customWidth="1"/>
    <col min="2" max="2" width="41" style="25" customWidth="1"/>
    <col min="3" max="40" width="8.83333333333333" style="25" customWidth="1"/>
  </cols>
  <sheetData>
    <row r="1" s="25" customFormat="1" customHeight="1" spans="1:1">
      <c r="A1" s="16" t="s">
        <v>519</v>
      </c>
    </row>
    <row r="2" s="25" customFormat="1" ht="39.75" customHeight="1" spans="1:2">
      <c r="A2" s="72" t="s">
        <v>520</v>
      </c>
      <c r="B2" s="72"/>
    </row>
    <row r="3" s="25" customFormat="1" ht="42" customHeight="1" spans="2:2">
      <c r="B3" s="73" t="s">
        <v>2</v>
      </c>
    </row>
    <row r="4" s="25" customFormat="1" ht="61" customHeight="1" spans="1:5">
      <c r="A4" s="74" t="s">
        <v>382</v>
      </c>
      <c r="B4" s="74" t="s">
        <v>257</v>
      </c>
      <c r="E4" s="35"/>
    </row>
    <row r="5" s="25" customFormat="1" ht="35.25" customHeight="1" spans="1:2">
      <c r="A5" s="75" t="s">
        <v>258</v>
      </c>
      <c r="B5" s="75">
        <v>0</v>
      </c>
    </row>
    <row r="6" s="25" customFormat="1" ht="35.25" customHeight="1" spans="1:2">
      <c r="A6" s="75" t="s">
        <v>259</v>
      </c>
      <c r="B6" s="52"/>
    </row>
    <row r="7" s="25" customFormat="1" ht="35.25" customHeight="1" spans="1:2">
      <c r="A7" s="75" t="s">
        <v>259</v>
      </c>
      <c r="B7" s="52"/>
    </row>
    <row r="8" s="25" customFormat="1" ht="35.25" customHeight="1" spans="1:2">
      <c r="A8" s="75" t="s">
        <v>259</v>
      </c>
      <c r="B8" s="52"/>
    </row>
    <row r="9" s="25" customFormat="1" ht="35.25" customHeight="1" spans="1:2">
      <c r="A9" s="75" t="s">
        <v>259</v>
      </c>
      <c r="B9" s="52"/>
    </row>
    <row r="10" s="25" customFormat="1" ht="35.25" customHeight="1" spans="1:2">
      <c r="A10" s="75" t="s">
        <v>259</v>
      </c>
      <c r="B10" s="52"/>
    </row>
    <row r="11" s="25" customFormat="1" ht="35.25" customHeight="1" spans="1:2">
      <c r="A11" s="75" t="s">
        <v>259</v>
      </c>
      <c r="B11" s="52"/>
    </row>
    <row r="12" s="25" customFormat="1" ht="35.25" customHeight="1" spans="1:2">
      <c r="A12" s="75" t="s">
        <v>259</v>
      </c>
      <c r="B12" s="52"/>
    </row>
    <row r="13" s="25" customFormat="1" ht="35.25" customHeight="1" spans="1:2">
      <c r="A13" s="75" t="s">
        <v>259</v>
      </c>
      <c r="B13" s="52"/>
    </row>
    <row r="14" s="25" customFormat="1" ht="35.25" customHeight="1" spans="1:2">
      <c r="A14" s="75" t="s">
        <v>259</v>
      </c>
      <c r="B14" s="52"/>
    </row>
    <row r="15" s="25" customFormat="1" ht="35.25" customHeight="1" spans="1:2">
      <c r="A15" s="75" t="s">
        <v>259</v>
      </c>
      <c r="B15" s="52"/>
    </row>
    <row r="16" s="25" customFormat="1" ht="35.25" customHeight="1" spans="1:2">
      <c r="A16" s="75" t="s">
        <v>259</v>
      </c>
      <c r="B16" s="52"/>
    </row>
    <row r="17" s="25" customFormat="1" ht="35.25" customHeight="1" spans="1:2">
      <c r="A17" s="75" t="s">
        <v>259</v>
      </c>
      <c r="B17" s="52"/>
    </row>
    <row r="18" s="25" customFormat="1" ht="36" customHeight="1" spans="1:2">
      <c r="A18" s="75" t="s">
        <v>259</v>
      </c>
      <c r="B18" s="52"/>
    </row>
    <row r="19" s="25" customFormat="1" ht="36" customHeight="1" spans="1:2">
      <c r="A19" s="75" t="s">
        <v>259</v>
      </c>
      <c r="B19" s="52"/>
    </row>
    <row r="20" s="25" customFormat="1" ht="36" customHeight="1" spans="1:2">
      <c r="A20" s="75" t="s">
        <v>259</v>
      </c>
      <c r="B20" s="52"/>
    </row>
    <row r="21" s="25" customFormat="1" ht="36" customHeight="1" spans="1:2">
      <c r="A21" s="75" t="s">
        <v>259</v>
      </c>
      <c r="B21" s="52"/>
    </row>
    <row r="22" s="25" customFormat="1" ht="36" customHeight="1" spans="1:2">
      <c r="A22" s="75" t="s">
        <v>259</v>
      </c>
      <c r="B22" s="52"/>
    </row>
    <row r="23" s="25" customFormat="1" ht="36" customHeight="1" spans="1:2">
      <c r="A23" s="75" t="s">
        <v>259</v>
      </c>
      <c r="B23" s="52"/>
    </row>
    <row r="24" s="25" customFormat="1" ht="36" customHeight="1" spans="1:2">
      <c r="A24" s="75" t="s">
        <v>259</v>
      </c>
      <c r="B24" s="52"/>
    </row>
    <row r="25" s="25" customFormat="1" ht="36" customHeight="1" spans="1:2">
      <c r="A25" s="75" t="s">
        <v>259</v>
      </c>
      <c r="B25" s="52"/>
    </row>
    <row r="26" s="25" customFormat="1" ht="36" customHeight="1" spans="1:2">
      <c r="A26" s="75" t="s">
        <v>259</v>
      </c>
      <c r="B26" s="52"/>
    </row>
    <row r="27" s="25" customFormat="1" ht="36" customHeight="1" spans="1:2">
      <c r="A27" s="23" t="s">
        <v>261</v>
      </c>
      <c r="B27" s="75">
        <v>0</v>
      </c>
    </row>
  </sheetData>
  <sheetProtection insertHyperlinks="0" autoFilter="0"/>
  <mergeCells count="1">
    <mergeCell ref="A2:B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30"/>
  <sheetViews>
    <sheetView workbookViewId="0">
      <selection activeCell="A1" sqref="A1"/>
    </sheetView>
  </sheetViews>
  <sheetFormatPr defaultColWidth="9" defaultRowHeight="14.25" customHeight="1"/>
  <cols>
    <col min="1" max="1" width="10.6666666666667" style="25" hidden="1" customWidth="1"/>
    <col min="2" max="2" width="25.6666666666667" style="25" customWidth="1"/>
    <col min="3" max="3" width="30.6666666666667" style="25" customWidth="1"/>
    <col min="4" max="7" width="12.6666666666667" style="25" customWidth="1"/>
    <col min="8" max="8" width="12.6666666666667" style="25" hidden="1" customWidth="1"/>
    <col min="9" max="9" width="12.6666666666667" style="25" customWidth="1"/>
    <col min="10" max="40" width="9" style="25"/>
  </cols>
  <sheetData>
    <row r="1" ht="30" customHeight="1" spans="2:3">
      <c r="B1" s="16" t="s">
        <v>521</v>
      </c>
      <c r="C1" s="16"/>
    </row>
    <row r="2" s="16" customFormat="1" ht="50.1" customHeight="1" spans="2:9">
      <c r="B2" s="40" t="s">
        <v>522</v>
      </c>
      <c r="C2" s="40"/>
      <c r="D2" s="40"/>
      <c r="E2" s="40"/>
      <c r="F2" s="40"/>
      <c r="G2" s="40"/>
      <c r="H2" s="40"/>
      <c r="I2" s="40"/>
    </row>
    <row r="3" ht="30" customHeight="1" spans="9:9">
      <c r="I3" s="3" t="s">
        <v>2</v>
      </c>
    </row>
    <row r="4" s="35" customFormat="1" ht="39.9" customHeight="1" spans="1:9">
      <c r="A4" s="58" t="s">
        <v>467</v>
      </c>
      <c r="B4" s="59" t="s">
        <v>3</v>
      </c>
      <c r="C4" s="60"/>
      <c r="D4" s="19" t="s">
        <v>4</v>
      </c>
      <c r="E4" s="19" t="s">
        <v>410</v>
      </c>
      <c r="F4" s="19" t="s">
        <v>6</v>
      </c>
      <c r="G4" s="19" t="s">
        <v>7</v>
      </c>
      <c r="H4" s="61" t="s">
        <v>8</v>
      </c>
      <c r="I4" s="19" t="s">
        <v>411</v>
      </c>
    </row>
    <row r="5" s="16" customFormat="1" ht="20.1" customHeight="1" spans="1:9">
      <c r="A5" s="55"/>
      <c r="B5" s="62" t="s">
        <v>523</v>
      </c>
      <c r="C5" s="63"/>
      <c r="D5" s="55"/>
      <c r="E5" s="55"/>
      <c r="F5" s="55"/>
      <c r="G5" s="55">
        <f t="shared" ref="G5:G29" si="0">IF(E5&lt;&gt;0,ROUND(F5/E5*100,2),0)</f>
        <v>0</v>
      </c>
      <c r="H5" s="55"/>
      <c r="I5" s="55">
        <f t="shared" ref="I5:I29" si="1">ROUND(IF(H5&lt;&gt;0,(F5-H5)/H5*100,0),2)</f>
        <v>0</v>
      </c>
    </row>
    <row r="6" ht="20.1" customHeight="1" spans="1:9">
      <c r="A6" s="52"/>
      <c r="B6" s="64" t="s">
        <v>524</v>
      </c>
      <c r="C6" s="65"/>
      <c r="D6" s="52"/>
      <c r="E6" s="52"/>
      <c r="F6" s="52"/>
      <c r="G6" s="52">
        <f t="shared" si="0"/>
        <v>0</v>
      </c>
      <c r="H6" s="52"/>
      <c r="I6" s="52">
        <f t="shared" si="1"/>
        <v>0</v>
      </c>
    </row>
    <row r="7" ht="20.1" customHeight="1" spans="1:9">
      <c r="A7" s="52"/>
      <c r="B7" s="64" t="s">
        <v>525</v>
      </c>
      <c r="C7" s="65"/>
      <c r="D7" s="52"/>
      <c r="E7" s="52"/>
      <c r="F7" s="52"/>
      <c r="G7" s="52">
        <f t="shared" si="0"/>
        <v>0</v>
      </c>
      <c r="H7" s="52"/>
      <c r="I7" s="52">
        <f t="shared" si="1"/>
        <v>0</v>
      </c>
    </row>
    <row r="8" ht="20.1" customHeight="1" spans="1:9">
      <c r="A8" s="52"/>
      <c r="B8" s="64" t="s">
        <v>526</v>
      </c>
      <c r="C8" s="65"/>
      <c r="D8" s="52"/>
      <c r="E8" s="52"/>
      <c r="F8" s="52"/>
      <c r="G8" s="52">
        <f t="shared" si="0"/>
        <v>0</v>
      </c>
      <c r="H8" s="52"/>
      <c r="I8" s="52">
        <f t="shared" si="1"/>
        <v>0</v>
      </c>
    </row>
    <row r="9" s="16" customFormat="1" ht="20.1" customHeight="1" spans="1:9">
      <c r="A9" s="55"/>
      <c r="B9" s="62" t="s">
        <v>527</v>
      </c>
      <c r="C9" s="63"/>
      <c r="D9" s="55"/>
      <c r="E9" s="55"/>
      <c r="F9" s="55"/>
      <c r="G9" s="55">
        <f t="shared" si="0"/>
        <v>0</v>
      </c>
      <c r="H9" s="55"/>
      <c r="I9" s="55">
        <f t="shared" si="1"/>
        <v>0</v>
      </c>
    </row>
    <row r="10" ht="20.1" customHeight="1" spans="1:9">
      <c r="A10" s="52"/>
      <c r="B10" s="64" t="s">
        <v>528</v>
      </c>
      <c r="C10" s="65"/>
      <c r="D10" s="52"/>
      <c r="E10" s="52"/>
      <c r="F10" s="52"/>
      <c r="G10" s="52">
        <f t="shared" si="0"/>
        <v>0</v>
      </c>
      <c r="H10" s="52"/>
      <c r="I10" s="52">
        <f t="shared" si="1"/>
        <v>0</v>
      </c>
    </row>
    <row r="11" ht="20.1" customHeight="1" spans="1:9">
      <c r="A11" s="52"/>
      <c r="B11" s="64" t="s">
        <v>529</v>
      </c>
      <c r="C11" s="65"/>
      <c r="D11" s="52"/>
      <c r="E11" s="52"/>
      <c r="F11" s="52"/>
      <c r="G11" s="52">
        <f t="shared" si="0"/>
        <v>0</v>
      </c>
      <c r="H11" s="52"/>
      <c r="I11" s="52">
        <f t="shared" si="1"/>
        <v>0</v>
      </c>
    </row>
    <row r="12" ht="20.1" customHeight="1" spans="1:9">
      <c r="A12" s="52"/>
      <c r="B12" s="66" t="s">
        <v>530</v>
      </c>
      <c r="C12" s="66"/>
      <c r="D12" s="52"/>
      <c r="E12" s="52"/>
      <c r="F12" s="52"/>
      <c r="G12" s="52">
        <f t="shared" si="0"/>
        <v>0</v>
      </c>
      <c r="H12" s="52"/>
      <c r="I12" s="52">
        <f t="shared" si="1"/>
        <v>0</v>
      </c>
    </row>
    <row r="13" s="16" customFormat="1" ht="20.1" customHeight="1" spans="1:9">
      <c r="A13" s="55"/>
      <c r="B13" s="62" t="s">
        <v>531</v>
      </c>
      <c r="C13" s="63"/>
      <c r="D13" s="55"/>
      <c r="E13" s="55"/>
      <c r="F13" s="55"/>
      <c r="G13" s="55">
        <f t="shared" si="0"/>
        <v>0</v>
      </c>
      <c r="H13" s="55"/>
      <c r="I13" s="55">
        <f t="shared" si="1"/>
        <v>0</v>
      </c>
    </row>
    <row r="14" ht="20.1" customHeight="1" spans="1:9">
      <c r="A14" s="52"/>
      <c r="B14" s="64" t="s">
        <v>532</v>
      </c>
      <c r="C14" s="65"/>
      <c r="D14" s="52"/>
      <c r="E14" s="52"/>
      <c r="F14" s="52"/>
      <c r="G14" s="52">
        <f t="shared" si="0"/>
        <v>0</v>
      </c>
      <c r="H14" s="52"/>
      <c r="I14" s="52">
        <f t="shared" si="1"/>
        <v>0</v>
      </c>
    </row>
    <row r="15" ht="20.1" customHeight="1" spans="1:9">
      <c r="A15" s="52"/>
      <c r="B15" s="64" t="s">
        <v>533</v>
      </c>
      <c r="C15" s="65"/>
      <c r="D15" s="52"/>
      <c r="E15" s="52"/>
      <c r="F15" s="52"/>
      <c r="G15" s="52">
        <f t="shared" si="0"/>
        <v>0</v>
      </c>
      <c r="H15" s="52"/>
      <c r="I15" s="52">
        <f t="shared" si="1"/>
        <v>0</v>
      </c>
    </row>
    <row r="16" s="16" customFormat="1" ht="20.1" customHeight="1" spans="1:9">
      <c r="A16" s="55"/>
      <c r="B16" s="62" t="s">
        <v>534</v>
      </c>
      <c r="C16" s="63"/>
      <c r="D16" s="55"/>
      <c r="E16" s="55"/>
      <c r="F16" s="55"/>
      <c r="G16" s="55">
        <f t="shared" si="0"/>
        <v>0</v>
      </c>
      <c r="H16" s="55"/>
      <c r="I16" s="55">
        <f t="shared" si="1"/>
        <v>0</v>
      </c>
    </row>
    <row r="17" ht="20.1" customHeight="1" spans="1:9">
      <c r="A17" s="52"/>
      <c r="B17" s="66" t="s">
        <v>535</v>
      </c>
      <c r="C17" s="66"/>
      <c r="D17" s="52"/>
      <c r="E17" s="52"/>
      <c r="F17" s="52"/>
      <c r="G17" s="52">
        <f t="shared" si="0"/>
        <v>0</v>
      </c>
      <c r="H17" s="52"/>
      <c r="I17" s="52">
        <f t="shared" si="1"/>
        <v>0</v>
      </c>
    </row>
    <row r="18" ht="20.1" customHeight="1" spans="1:9">
      <c r="A18" s="52"/>
      <c r="B18" s="66" t="s">
        <v>536</v>
      </c>
      <c r="C18" s="66"/>
      <c r="D18" s="52"/>
      <c r="E18" s="52"/>
      <c r="F18" s="52"/>
      <c r="G18" s="52">
        <f t="shared" si="0"/>
        <v>0</v>
      </c>
      <c r="H18" s="52"/>
      <c r="I18" s="52">
        <f t="shared" si="1"/>
        <v>0</v>
      </c>
    </row>
    <row r="19" s="16" customFormat="1" ht="20.1" customHeight="1" spans="1:9">
      <c r="A19" s="55"/>
      <c r="B19" s="67" t="s">
        <v>537</v>
      </c>
      <c r="C19" s="67"/>
      <c r="D19" s="55"/>
      <c r="E19" s="55"/>
      <c r="F19" s="55"/>
      <c r="G19" s="55">
        <f t="shared" si="0"/>
        <v>0</v>
      </c>
      <c r="H19" s="55"/>
      <c r="I19" s="55">
        <f t="shared" si="1"/>
        <v>0</v>
      </c>
    </row>
    <row r="20" ht="20.1" customHeight="1" spans="1:9">
      <c r="A20" s="52"/>
      <c r="B20" s="66" t="s">
        <v>538</v>
      </c>
      <c r="C20" s="66"/>
      <c r="D20" s="52"/>
      <c r="E20" s="52"/>
      <c r="F20" s="52"/>
      <c r="G20" s="52">
        <f t="shared" si="0"/>
        <v>0</v>
      </c>
      <c r="H20" s="52"/>
      <c r="I20" s="52">
        <f t="shared" si="1"/>
        <v>0</v>
      </c>
    </row>
    <row r="21" ht="20.1" customHeight="1" spans="1:9">
      <c r="A21" s="52"/>
      <c r="B21" s="66" t="s">
        <v>539</v>
      </c>
      <c r="C21" s="66"/>
      <c r="D21" s="52"/>
      <c r="E21" s="52"/>
      <c r="F21" s="52"/>
      <c r="G21" s="52">
        <f t="shared" si="0"/>
        <v>0</v>
      </c>
      <c r="H21" s="52"/>
      <c r="I21" s="52">
        <f t="shared" si="1"/>
        <v>0</v>
      </c>
    </row>
    <row r="22" s="16" customFormat="1" ht="20.1" customHeight="1" spans="1:9">
      <c r="A22" s="55"/>
      <c r="B22" s="67" t="s">
        <v>540</v>
      </c>
      <c r="C22" s="67"/>
      <c r="D22" s="55"/>
      <c r="E22" s="55"/>
      <c r="F22" s="55"/>
      <c r="G22" s="55">
        <f t="shared" si="0"/>
        <v>0</v>
      </c>
      <c r="H22" s="55"/>
      <c r="I22" s="55">
        <f t="shared" si="1"/>
        <v>0</v>
      </c>
    </row>
    <row r="23" ht="20.1" customHeight="1" spans="1:9">
      <c r="A23" s="52"/>
      <c r="B23" s="66" t="s">
        <v>541</v>
      </c>
      <c r="C23" s="66"/>
      <c r="D23" s="52"/>
      <c r="E23" s="52"/>
      <c r="F23" s="52"/>
      <c r="G23" s="52">
        <f t="shared" si="0"/>
        <v>0</v>
      </c>
      <c r="H23" s="52"/>
      <c r="I23" s="52">
        <f t="shared" si="1"/>
        <v>0</v>
      </c>
    </row>
    <row r="24" ht="20.1" customHeight="1" spans="1:9">
      <c r="A24" s="52"/>
      <c r="B24" s="64" t="s">
        <v>529</v>
      </c>
      <c r="C24" s="65"/>
      <c r="D24" s="52"/>
      <c r="E24" s="52"/>
      <c r="F24" s="52"/>
      <c r="G24" s="52">
        <f t="shared" si="0"/>
        <v>0</v>
      </c>
      <c r="H24" s="52"/>
      <c r="I24" s="52">
        <f t="shared" si="1"/>
        <v>0</v>
      </c>
    </row>
    <row r="25" ht="20.1" customHeight="1" spans="1:9">
      <c r="A25" s="52"/>
      <c r="B25" s="66" t="s">
        <v>530</v>
      </c>
      <c r="C25" s="66"/>
      <c r="D25" s="52"/>
      <c r="E25" s="52"/>
      <c r="F25" s="52"/>
      <c r="G25" s="52">
        <f t="shared" si="0"/>
        <v>0</v>
      </c>
      <c r="H25" s="52"/>
      <c r="I25" s="52">
        <f t="shared" si="1"/>
        <v>0</v>
      </c>
    </row>
    <row r="26" s="16" customFormat="1" ht="20.1" customHeight="1" spans="1:9">
      <c r="A26" s="55"/>
      <c r="B26" s="68" t="s">
        <v>542</v>
      </c>
      <c r="C26" s="69" t="s">
        <v>543</v>
      </c>
      <c r="D26" s="55"/>
      <c r="E26" s="55"/>
      <c r="F26" s="55"/>
      <c r="G26" s="55">
        <f t="shared" si="0"/>
        <v>0</v>
      </c>
      <c r="H26" s="55"/>
      <c r="I26" s="55">
        <f t="shared" si="1"/>
        <v>0</v>
      </c>
    </row>
    <row r="27" s="16" customFormat="1" ht="20.1" customHeight="1" spans="1:9">
      <c r="A27" s="55"/>
      <c r="B27" s="69"/>
      <c r="C27" s="55" t="s">
        <v>544</v>
      </c>
      <c r="D27" s="55"/>
      <c r="E27" s="55"/>
      <c r="F27" s="55"/>
      <c r="G27" s="55">
        <f t="shared" si="0"/>
        <v>0</v>
      </c>
      <c r="H27" s="55"/>
      <c r="I27" s="55">
        <f t="shared" si="1"/>
        <v>0</v>
      </c>
    </row>
    <row r="28" s="16" customFormat="1" ht="20.1" customHeight="1" spans="1:9">
      <c r="A28" s="55"/>
      <c r="B28" s="69"/>
      <c r="C28" s="70" t="s">
        <v>545</v>
      </c>
      <c r="D28" s="55"/>
      <c r="E28" s="55"/>
      <c r="F28" s="55"/>
      <c r="G28" s="55">
        <f t="shared" si="0"/>
        <v>0</v>
      </c>
      <c r="H28" s="55"/>
      <c r="I28" s="55">
        <f t="shared" si="1"/>
        <v>0</v>
      </c>
    </row>
    <row r="29" s="16" customFormat="1" ht="20.1" customHeight="1" spans="1:9">
      <c r="A29" s="55"/>
      <c r="B29" s="69"/>
      <c r="C29" s="71" t="s">
        <v>546</v>
      </c>
      <c r="D29" s="55"/>
      <c r="E29" s="55"/>
      <c r="F29" s="55"/>
      <c r="G29" s="55">
        <f t="shared" si="0"/>
        <v>0</v>
      </c>
      <c r="H29" s="55"/>
      <c r="I29" s="55">
        <f t="shared" si="1"/>
        <v>0</v>
      </c>
    </row>
    <row r="30" customHeight="1" spans="2:9">
      <c r="B30" s="56"/>
      <c r="C30" s="56"/>
      <c r="D30" s="56"/>
      <c r="E30" s="56"/>
      <c r="F30" s="56"/>
      <c r="G30" s="56"/>
      <c r="H30" s="56"/>
      <c r="I30" s="56"/>
    </row>
  </sheetData>
  <sheetProtection insertHyperlinks="0" autoFilter="0"/>
  <mergeCells count="25">
    <mergeCell ref="B2:I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30:I30"/>
    <mergeCell ref="B26:B29"/>
  </mergeCells>
  <pageMargins left="0.7" right="0.7" top="0.75" bottom="0.75" header="0.3" footer="0.3"/>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8"/>
  <sheetViews>
    <sheetView workbookViewId="0">
      <selection activeCell="A1" sqref="A1"/>
    </sheetView>
  </sheetViews>
  <sheetFormatPr defaultColWidth="9" defaultRowHeight="14.25" customHeight="1" outlineLevelCol="7"/>
  <cols>
    <col min="1" max="1" width="10.6666666666667" style="25" hidden="1" customWidth="1"/>
    <col min="2" max="2" width="50.6666666666667" style="25" customWidth="1"/>
    <col min="3" max="6" width="13.6666666666667" style="25" customWidth="1"/>
    <col min="7" max="7" width="13.6666666666667" style="25" hidden="1" customWidth="1"/>
    <col min="8" max="8" width="13.6666666666667" style="25" customWidth="1"/>
    <col min="9" max="40" width="9" style="25"/>
  </cols>
  <sheetData>
    <row r="1" ht="30" customHeight="1" spans="2:2">
      <c r="B1" s="16" t="s">
        <v>547</v>
      </c>
    </row>
    <row r="2" s="16" customFormat="1" ht="50.1" customHeight="1" spans="2:8">
      <c r="B2" s="40" t="s">
        <v>548</v>
      </c>
      <c r="C2" s="40"/>
      <c r="D2" s="40"/>
      <c r="E2" s="40"/>
      <c r="F2" s="40"/>
      <c r="G2" s="40"/>
      <c r="H2" s="40"/>
    </row>
    <row r="3" ht="30" customHeight="1" spans="8:8">
      <c r="H3" s="3" t="s">
        <v>2</v>
      </c>
    </row>
    <row r="4" s="35" customFormat="1" ht="39.9" customHeight="1" spans="1:8">
      <c r="A4" s="23" t="s">
        <v>467</v>
      </c>
      <c r="B4" s="23" t="s">
        <v>3</v>
      </c>
      <c r="C4" s="19" t="s">
        <v>4</v>
      </c>
      <c r="D4" s="19" t="s">
        <v>187</v>
      </c>
      <c r="E4" s="19" t="s">
        <v>6</v>
      </c>
      <c r="F4" s="19" t="s">
        <v>7</v>
      </c>
      <c r="G4" s="19" t="s">
        <v>8</v>
      </c>
      <c r="H4" s="19" t="s">
        <v>411</v>
      </c>
    </row>
    <row r="5" s="16" customFormat="1" ht="20.1" customHeight="1" spans="1:8">
      <c r="A5" s="55"/>
      <c r="B5" s="55" t="s">
        <v>549</v>
      </c>
      <c r="C5" s="55"/>
      <c r="D5" s="55"/>
      <c r="E5" s="55"/>
      <c r="F5" s="55">
        <f t="shared" ref="F5:F27" si="0">IF(D5&lt;&gt;0,ROUND(E5/D5*100,2),0)</f>
        <v>0</v>
      </c>
      <c r="G5" s="55"/>
      <c r="H5" s="55">
        <f t="shared" ref="H5:H27" si="1">ROUND(IF(G5&lt;&gt;0,(E5-G5)/G5*100,0),2)</f>
        <v>0</v>
      </c>
    </row>
    <row r="6" ht="20.1" customHeight="1" spans="1:8">
      <c r="A6" s="52"/>
      <c r="B6" s="52" t="s">
        <v>550</v>
      </c>
      <c r="C6" s="52"/>
      <c r="D6" s="52"/>
      <c r="E6" s="52"/>
      <c r="F6" s="52">
        <f t="shared" si="0"/>
        <v>0</v>
      </c>
      <c r="G6" s="52"/>
      <c r="H6" s="52">
        <f t="shared" si="1"/>
        <v>0</v>
      </c>
    </row>
    <row r="7" ht="20.1" customHeight="1" spans="1:8">
      <c r="A7" s="52"/>
      <c r="B7" s="57" t="s">
        <v>551</v>
      </c>
      <c r="C7" s="52"/>
      <c r="D7" s="52"/>
      <c r="E7" s="52"/>
      <c r="F7" s="52">
        <f t="shared" si="0"/>
        <v>0</v>
      </c>
      <c r="G7" s="52"/>
      <c r="H7" s="52">
        <f t="shared" si="1"/>
        <v>0</v>
      </c>
    </row>
    <row r="8" s="16" customFormat="1" ht="20.1" customHeight="1" spans="1:8">
      <c r="A8" s="55"/>
      <c r="B8" s="55" t="s">
        <v>552</v>
      </c>
      <c r="C8" s="55"/>
      <c r="D8" s="55"/>
      <c r="E8" s="55"/>
      <c r="F8" s="55">
        <f t="shared" si="0"/>
        <v>0</v>
      </c>
      <c r="G8" s="55"/>
      <c r="H8" s="55">
        <f t="shared" si="1"/>
        <v>0</v>
      </c>
    </row>
    <row r="9" ht="20.1" customHeight="1" spans="1:8">
      <c r="A9" s="52"/>
      <c r="B9" s="52" t="s">
        <v>553</v>
      </c>
      <c r="C9" s="52"/>
      <c r="D9" s="52"/>
      <c r="E9" s="52"/>
      <c r="F9" s="52">
        <f t="shared" si="0"/>
        <v>0</v>
      </c>
      <c r="G9" s="52"/>
      <c r="H9" s="52">
        <f t="shared" si="1"/>
        <v>0</v>
      </c>
    </row>
    <row r="10" ht="20.1" customHeight="1" spans="1:8">
      <c r="A10" s="52"/>
      <c r="B10" s="52" t="s">
        <v>554</v>
      </c>
      <c r="C10" s="52"/>
      <c r="D10" s="52"/>
      <c r="E10" s="52"/>
      <c r="F10" s="52">
        <f t="shared" si="0"/>
        <v>0</v>
      </c>
      <c r="G10" s="52"/>
      <c r="H10" s="52">
        <f t="shared" si="1"/>
        <v>0</v>
      </c>
    </row>
    <row r="11" s="16" customFormat="1" ht="20.1" customHeight="1" spans="1:8">
      <c r="A11" s="55"/>
      <c r="B11" s="55" t="s">
        <v>555</v>
      </c>
      <c r="C11" s="55"/>
      <c r="D11" s="55"/>
      <c r="E11" s="55"/>
      <c r="F11" s="55">
        <f t="shared" si="0"/>
        <v>0</v>
      </c>
      <c r="G11" s="55"/>
      <c r="H11" s="55">
        <f t="shared" si="1"/>
        <v>0</v>
      </c>
    </row>
    <row r="12" ht="20.1" customHeight="1" spans="1:8">
      <c r="A12" s="52"/>
      <c r="B12" s="52" t="s">
        <v>556</v>
      </c>
      <c r="C12" s="52"/>
      <c r="D12" s="52"/>
      <c r="E12" s="52"/>
      <c r="F12" s="52">
        <f t="shared" si="0"/>
        <v>0</v>
      </c>
      <c r="G12" s="52"/>
      <c r="H12" s="52">
        <f t="shared" si="1"/>
        <v>0</v>
      </c>
    </row>
    <row r="13" ht="20.1" customHeight="1" spans="1:8">
      <c r="A13" s="52"/>
      <c r="B13" s="57" t="s">
        <v>557</v>
      </c>
      <c r="C13" s="52"/>
      <c r="D13" s="52"/>
      <c r="E13" s="52"/>
      <c r="F13" s="52">
        <f t="shared" si="0"/>
        <v>0</v>
      </c>
      <c r="G13" s="52"/>
      <c r="H13" s="52">
        <f t="shared" si="1"/>
        <v>0</v>
      </c>
    </row>
    <row r="14" ht="20.1" customHeight="1" spans="1:8">
      <c r="A14" s="52"/>
      <c r="B14" s="57" t="s">
        <v>558</v>
      </c>
      <c r="C14" s="52"/>
      <c r="D14" s="52"/>
      <c r="E14" s="52"/>
      <c r="F14" s="52">
        <f t="shared" si="0"/>
        <v>0</v>
      </c>
      <c r="G14" s="52"/>
      <c r="H14" s="52">
        <f t="shared" si="1"/>
        <v>0</v>
      </c>
    </row>
    <row r="15" ht="20.1" customHeight="1" spans="1:8">
      <c r="A15" s="52"/>
      <c r="B15" s="57" t="s">
        <v>559</v>
      </c>
      <c r="C15" s="52"/>
      <c r="D15" s="52"/>
      <c r="E15" s="52"/>
      <c r="F15" s="52">
        <f t="shared" si="0"/>
        <v>0</v>
      </c>
      <c r="G15" s="52"/>
      <c r="H15" s="52">
        <f t="shared" si="1"/>
        <v>0</v>
      </c>
    </row>
    <row r="16" ht="20.1" customHeight="1" spans="1:8">
      <c r="A16" s="52"/>
      <c r="B16" s="57" t="s">
        <v>560</v>
      </c>
      <c r="C16" s="52"/>
      <c r="D16" s="52"/>
      <c r="E16" s="52"/>
      <c r="F16" s="52">
        <f t="shared" si="0"/>
        <v>0</v>
      </c>
      <c r="G16" s="52"/>
      <c r="H16" s="52">
        <f t="shared" si="1"/>
        <v>0</v>
      </c>
    </row>
    <row r="17" ht="20.1" customHeight="1" spans="1:8">
      <c r="A17" s="52"/>
      <c r="B17" s="57" t="s">
        <v>561</v>
      </c>
      <c r="C17" s="52"/>
      <c r="D17" s="52"/>
      <c r="E17" s="52"/>
      <c r="F17" s="52">
        <f t="shared" si="0"/>
        <v>0</v>
      </c>
      <c r="G17" s="52"/>
      <c r="H17" s="52">
        <f t="shared" si="1"/>
        <v>0</v>
      </c>
    </row>
    <row r="18" s="16" customFormat="1" ht="20.1" customHeight="1" spans="1:8">
      <c r="A18" s="55"/>
      <c r="B18" s="55" t="s">
        <v>562</v>
      </c>
      <c r="C18" s="55"/>
      <c r="D18" s="55"/>
      <c r="E18" s="55"/>
      <c r="F18" s="55">
        <f t="shared" si="0"/>
        <v>0</v>
      </c>
      <c r="G18" s="55"/>
      <c r="H18" s="55">
        <f t="shared" si="1"/>
        <v>0</v>
      </c>
    </row>
    <row r="19" ht="20.1" customHeight="1" spans="1:8">
      <c r="A19" s="52"/>
      <c r="B19" s="52" t="s">
        <v>563</v>
      </c>
      <c r="C19" s="52"/>
      <c r="D19" s="52"/>
      <c r="E19" s="52"/>
      <c r="F19" s="52">
        <f t="shared" si="0"/>
        <v>0</v>
      </c>
      <c r="G19" s="52"/>
      <c r="H19" s="52">
        <f t="shared" si="1"/>
        <v>0</v>
      </c>
    </row>
    <row r="20" ht="20.1" customHeight="1" spans="1:8">
      <c r="A20" s="52"/>
      <c r="B20" s="57" t="s">
        <v>564</v>
      </c>
      <c r="C20" s="52"/>
      <c r="D20" s="52"/>
      <c r="E20" s="52"/>
      <c r="F20" s="52">
        <f t="shared" si="0"/>
        <v>0</v>
      </c>
      <c r="G20" s="52"/>
      <c r="H20" s="52">
        <f t="shared" si="1"/>
        <v>0</v>
      </c>
    </row>
    <row r="21" ht="20.1" customHeight="1" spans="1:8">
      <c r="A21" s="52"/>
      <c r="B21" s="57" t="s">
        <v>565</v>
      </c>
      <c r="C21" s="52"/>
      <c r="D21" s="52"/>
      <c r="E21" s="52"/>
      <c r="F21" s="52">
        <f t="shared" si="0"/>
        <v>0</v>
      </c>
      <c r="G21" s="52"/>
      <c r="H21" s="52">
        <f t="shared" si="1"/>
        <v>0</v>
      </c>
    </row>
    <row r="22" s="16" customFormat="1" ht="20.1" customHeight="1" spans="1:8">
      <c r="A22" s="55"/>
      <c r="B22" s="55" t="s">
        <v>566</v>
      </c>
      <c r="C22" s="55"/>
      <c r="D22" s="55"/>
      <c r="E22" s="55"/>
      <c r="F22" s="55">
        <f t="shared" si="0"/>
        <v>0</v>
      </c>
      <c r="G22" s="55"/>
      <c r="H22" s="55">
        <f t="shared" si="1"/>
        <v>0</v>
      </c>
    </row>
    <row r="23" ht="20.1" customHeight="1" spans="1:8">
      <c r="A23" s="52"/>
      <c r="B23" s="52" t="s">
        <v>567</v>
      </c>
      <c r="C23" s="52"/>
      <c r="D23" s="52"/>
      <c r="E23" s="52"/>
      <c r="F23" s="52">
        <f t="shared" si="0"/>
        <v>0</v>
      </c>
      <c r="G23" s="52"/>
      <c r="H23" s="52">
        <f t="shared" si="1"/>
        <v>0</v>
      </c>
    </row>
    <row r="24" ht="20.1" customHeight="1" spans="1:8">
      <c r="A24" s="52"/>
      <c r="B24" s="57" t="s">
        <v>568</v>
      </c>
      <c r="C24" s="52"/>
      <c r="D24" s="52"/>
      <c r="E24" s="52"/>
      <c r="F24" s="52">
        <f t="shared" si="0"/>
        <v>0</v>
      </c>
      <c r="G24" s="52"/>
      <c r="H24" s="52">
        <f t="shared" si="1"/>
        <v>0</v>
      </c>
    </row>
    <row r="25" s="16" customFormat="1" ht="20.1" customHeight="1" spans="1:8">
      <c r="A25" s="55"/>
      <c r="B25" s="55" t="s">
        <v>569</v>
      </c>
      <c r="C25" s="55"/>
      <c r="D25" s="55"/>
      <c r="E25" s="55"/>
      <c r="F25" s="55">
        <f t="shared" si="0"/>
        <v>0</v>
      </c>
      <c r="G25" s="55"/>
      <c r="H25" s="55">
        <f t="shared" si="1"/>
        <v>0</v>
      </c>
    </row>
    <row r="26" ht="20.1" customHeight="1" spans="1:8">
      <c r="A26" s="52"/>
      <c r="B26" s="52" t="s">
        <v>570</v>
      </c>
      <c r="C26" s="52"/>
      <c r="D26" s="52"/>
      <c r="E26" s="52"/>
      <c r="F26" s="52">
        <f t="shared" si="0"/>
        <v>0</v>
      </c>
      <c r="G26" s="52"/>
      <c r="H26" s="52">
        <f t="shared" si="1"/>
        <v>0</v>
      </c>
    </row>
    <row r="27" s="16" customFormat="1" ht="20.1" customHeight="1" spans="1:8">
      <c r="A27" s="55"/>
      <c r="B27" s="23" t="s">
        <v>571</v>
      </c>
      <c r="C27" s="55"/>
      <c r="D27" s="55"/>
      <c r="E27" s="55"/>
      <c r="F27" s="55">
        <f t="shared" si="0"/>
        <v>0</v>
      </c>
      <c r="G27" s="55"/>
      <c r="H27" s="55">
        <f t="shared" si="1"/>
        <v>0</v>
      </c>
    </row>
    <row r="28" customHeight="1" spans="2:8">
      <c r="B28" s="56"/>
      <c r="C28" s="56"/>
      <c r="D28" s="56"/>
      <c r="E28" s="56"/>
      <c r="F28" s="56"/>
      <c r="G28" s="56"/>
      <c r="H28" s="56"/>
    </row>
  </sheetData>
  <sheetProtection insertHyperlinks="0" autoFilter="0"/>
  <mergeCells count="2">
    <mergeCell ref="B2:H2"/>
    <mergeCell ref="B28:H28"/>
  </mergeCells>
  <pageMargins left="0.7" right="0.7" top="0.75" bottom="0.75" header="0.3" footer="0.3"/>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9"/>
  <sheetViews>
    <sheetView workbookViewId="0">
      <selection activeCell="A1" sqref="A1"/>
    </sheetView>
  </sheetViews>
  <sheetFormatPr defaultColWidth="9" defaultRowHeight="14.25" customHeight="1" outlineLevelCol="7"/>
  <cols>
    <col min="1" max="1" width="10.6666666666667" style="25" hidden="1" customWidth="1"/>
    <col min="2" max="2" width="50.6666666666667" style="25" customWidth="1"/>
    <col min="3" max="6" width="13.6666666666667" style="25" customWidth="1"/>
    <col min="7" max="7" width="13.6666666666667" style="25" hidden="1" customWidth="1"/>
    <col min="8" max="8" width="13.6666666666667" style="25" customWidth="1"/>
    <col min="9" max="40" width="9" style="25"/>
  </cols>
  <sheetData>
    <row r="1" ht="30" customHeight="1" spans="2:2">
      <c r="B1" s="16" t="s">
        <v>572</v>
      </c>
    </row>
    <row r="2" s="16" customFormat="1" ht="50.1" customHeight="1" spans="2:8">
      <c r="B2" s="40" t="s">
        <v>573</v>
      </c>
      <c r="C2" s="40"/>
      <c r="D2" s="40"/>
      <c r="E2" s="40"/>
      <c r="F2" s="40"/>
      <c r="G2" s="40"/>
      <c r="H2" s="40"/>
    </row>
    <row r="3" ht="30" customHeight="1" spans="8:8">
      <c r="H3" s="3" t="s">
        <v>2</v>
      </c>
    </row>
    <row r="4" s="35" customFormat="1" ht="39.9" customHeight="1" spans="1:8">
      <c r="A4" s="23" t="s">
        <v>467</v>
      </c>
      <c r="B4" s="23" t="s">
        <v>3</v>
      </c>
      <c r="C4" s="19" t="s">
        <v>4</v>
      </c>
      <c r="D4" s="19" t="s">
        <v>187</v>
      </c>
      <c r="E4" s="19" t="s">
        <v>6</v>
      </c>
      <c r="F4" s="19" t="s">
        <v>7</v>
      </c>
      <c r="G4" s="19" t="s">
        <v>8</v>
      </c>
      <c r="H4" s="19" t="s">
        <v>411</v>
      </c>
    </row>
    <row r="5" s="16" customFormat="1" ht="20.1" customHeight="1" spans="1:8">
      <c r="A5" s="55"/>
      <c r="B5" s="55" t="s">
        <v>574</v>
      </c>
      <c r="C5" s="55"/>
      <c r="D5" s="55"/>
      <c r="E5" s="55"/>
      <c r="F5" s="55">
        <f t="shared" ref="F5:F18" si="0">IF(D5&lt;&gt;0,ROUND(E5/D5*100,2),0)</f>
        <v>0</v>
      </c>
      <c r="G5" s="55"/>
      <c r="H5" s="55">
        <f t="shared" ref="H5:H18" si="1">ROUND(IF(G5&lt;&gt;0,(E5-G5)/G5*100,0),2)</f>
        <v>0</v>
      </c>
    </row>
    <row r="6" ht="20.1" customHeight="1" spans="1:8">
      <c r="A6" s="52"/>
      <c r="B6" s="52" t="s">
        <v>575</v>
      </c>
      <c r="C6" s="52"/>
      <c r="D6" s="52"/>
      <c r="E6" s="52"/>
      <c r="F6" s="52">
        <f t="shared" si="0"/>
        <v>0</v>
      </c>
      <c r="G6" s="52"/>
      <c r="H6" s="52">
        <f t="shared" si="1"/>
        <v>0</v>
      </c>
    </row>
    <row r="7" s="16" customFormat="1" ht="20.1" customHeight="1" spans="1:8">
      <c r="A7" s="55"/>
      <c r="B7" s="55" t="s">
        <v>576</v>
      </c>
      <c r="C7" s="55"/>
      <c r="D7" s="55"/>
      <c r="E7" s="55"/>
      <c r="F7" s="55">
        <f t="shared" si="0"/>
        <v>0</v>
      </c>
      <c r="G7" s="55"/>
      <c r="H7" s="55">
        <f t="shared" si="1"/>
        <v>0</v>
      </c>
    </row>
    <row r="8" ht="20.1" customHeight="1" spans="1:8">
      <c r="A8" s="52"/>
      <c r="B8" s="52" t="s">
        <v>577</v>
      </c>
      <c r="C8" s="52"/>
      <c r="D8" s="52"/>
      <c r="E8" s="52"/>
      <c r="F8" s="52">
        <f t="shared" si="0"/>
        <v>0</v>
      </c>
      <c r="G8" s="52"/>
      <c r="H8" s="52">
        <f t="shared" si="1"/>
        <v>0</v>
      </c>
    </row>
    <row r="9" s="16" customFormat="1" ht="20.1" customHeight="1" spans="1:8">
      <c r="A9" s="55"/>
      <c r="B9" s="55" t="s">
        <v>578</v>
      </c>
      <c r="C9" s="55"/>
      <c r="D9" s="55"/>
      <c r="E9" s="55"/>
      <c r="F9" s="55">
        <f t="shared" si="0"/>
        <v>0</v>
      </c>
      <c r="G9" s="55"/>
      <c r="H9" s="55">
        <f t="shared" si="1"/>
        <v>0</v>
      </c>
    </row>
    <row r="10" ht="20.1" customHeight="1" spans="1:8">
      <c r="A10" s="52"/>
      <c r="B10" s="52" t="s">
        <v>579</v>
      </c>
      <c r="C10" s="52"/>
      <c r="D10" s="52"/>
      <c r="E10" s="52"/>
      <c r="F10" s="52">
        <f t="shared" si="0"/>
        <v>0</v>
      </c>
      <c r="G10" s="52"/>
      <c r="H10" s="52">
        <f t="shared" si="1"/>
        <v>0</v>
      </c>
    </row>
    <row r="11" s="16" customFormat="1" ht="20.1" customHeight="1" spans="1:8">
      <c r="A11" s="55"/>
      <c r="B11" s="55" t="s">
        <v>580</v>
      </c>
      <c r="C11" s="55"/>
      <c r="D11" s="55"/>
      <c r="E11" s="55"/>
      <c r="F11" s="55">
        <f t="shared" si="0"/>
        <v>0</v>
      </c>
      <c r="G11" s="55"/>
      <c r="H11" s="55">
        <f t="shared" si="1"/>
        <v>0</v>
      </c>
    </row>
    <row r="12" ht="20.1" customHeight="1" spans="1:8">
      <c r="A12" s="52"/>
      <c r="B12" s="52" t="s">
        <v>581</v>
      </c>
      <c r="C12" s="52"/>
      <c r="D12" s="52"/>
      <c r="E12" s="52"/>
      <c r="F12" s="52">
        <f t="shared" si="0"/>
        <v>0</v>
      </c>
      <c r="G12" s="52"/>
      <c r="H12" s="52">
        <f t="shared" si="1"/>
        <v>0</v>
      </c>
    </row>
    <row r="13" s="16" customFormat="1" ht="20.1" customHeight="1" spans="1:8">
      <c r="A13" s="55"/>
      <c r="B13" s="55" t="s">
        <v>582</v>
      </c>
      <c r="C13" s="55"/>
      <c r="D13" s="55"/>
      <c r="E13" s="55"/>
      <c r="F13" s="55">
        <f t="shared" si="0"/>
        <v>0</v>
      </c>
      <c r="G13" s="55"/>
      <c r="H13" s="55">
        <f t="shared" si="1"/>
        <v>0</v>
      </c>
    </row>
    <row r="14" ht="20.1" customHeight="1" spans="1:8">
      <c r="A14" s="52"/>
      <c r="B14" s="52" t="s">
        <v>583</v>
      </c>
      <c r="C14" s="52"/>
      <c r="D14" s="52"/>
      <c r="E14" s="52"/>
      <c r="F14" s="52">
        <f t="shared" si="0"/>
        <v>0</v>
      </c>
      <c r="G14" s="52"/>
      <c r="H14" s="52">
        <f t="shared" si="1"/>
        <v>0</v>
      </c>
    </row>
    <row r="15" s="16" customFormat="1" ht="20.1" customHeight="1" spans="1:8">
      <c r="A15" s="55"/>
      <c r="B15" s="55" t="s">
        <v>584</v>
      </c>
      <c r="C15" s="55"/>
      <c r="D15" s="55"/>
      <c r="E15" s="55"/>
      <c r="F15" s="55">
        <f t="shared" si="0"/>
        <v>0</v>
      </c>
      <c r="G15" s="55"/>
      <c r="H15" s="55">
        <f t="shared" si="1"/>
        <v>0</v>
      </c>
    </row>
    <row r="16" ht="20.1" customHeight="1" spans="1:8">
      <c r="A16" s="52"/>
      <c r="B16" s="52" t="s">
        <v>585</v>
      </c>
      <c r="C16" s="52"/>
      <c r="D16" s="52"/>
      <c r="E16" s="52"/>
      <c r="F16" s="52">
        <f t="shared" si="0"/>
        <v>0</v>
      </c>
      <c r="G16" s="52"/>
      <c r="H16" s="52">
        <f t="shared" si="1"/>
        <v>0</v>
      </c>
    </row>
    <row r="17" s="16" customFormat="1" ht="20.1" customHeight="1" spans="1:8">
      <c r="A17" s="55"/>
      <c r="B17" s="23" t="s">
        <v>586</v>
      </c>
      <c r="C17" s="55"/>
      <c r="D17" s="55"/>
      <c r="E17" s="55"/>
      <c r="F17" s="55">
        <f t="shared" si="0"/>
        <v>0</v>
      </c>
      <c r="G17" s="55"/>
      <c r="H17" s="55">
        <f t="shared" si="1"/>
        <v>0</v>
      </c>
    </row>
    <row r="18" s="16" customFormat="1" ht="20.1" customHeight="1" spans="1:8">
      <c r="A18" s="55"/>
      <c r="B18" s="23" t="s">
        <v>587</v>
      </c>
      <c r="C18" s="55"/>
      <c r="D18" s="55"/>
      <c r="E18" s="55"/>
      <c r="F18" s="55">
        <f t="shared" si="0"/>
        <v>0</v>
      </c>
      <c r="G18" s="55"/>
      <c r="H18" s="55">
        <f t="shared" si="1"/>
        <v>0</v>
      </c>
    </row>
    <row r="19" customHeight="1" spans="2:8">
      <c r="B19" s="56"/>
      <c r="C19" s="56"/>
      <c r="D19" s="56"/>
      <c r="E19" s="56"/>
      <c r="F19" s="56"/>
      <c r="G19" s="56"/>
      <c r="H19" s="56"/>
    </row>
  </sheetData>
  <sheetProtection insertHyperlinks="0" autoFilter="0"/>
  <mergeCells count="2">
    <mergeCell ref="B2:H2"/>
    <mergeCell ref="B19:H19"/>
  </mergeCells>
  <pageMargins left="0.7" right="0.7" top="0.75" bottom="0.75" header="0.3" footer="0.3"/>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11"/>
  <sheetViews>
    <sheetView workbookViewId="0">
      <selection activeCell="A1" sqref="A1"/>
    </sheetView>
  </sheetViews>
  <sheetFormatPr defaultColWidth="9" defaultRowHeight="14.25" customHeight="1" outlineLevelCol="3"/>
  <cols>
    <col min="1" max="1" width="30.6666666666667" style="25" customWidth="1"/>
    <col min="2" max="4" width="18.6666666666667" style="37" customWidth="1"/>
    <col min="5" max="40" width="9" style="25"/>
  </cols>
  <sheetData>
    <row r="1" s="16" customFormat="1" ht="30" customHeight="1" spans="1:4">
      <c r="A1" s="16" t="s">
        <v>588</v>
      </c>
      <c r="B1" s="39"/>
      <c r="C1" s="39"/>
      <c r="D1" s="39"/>
    </row>
    <row r="2" s="16" customFormat="1" ht="50.1" customHeight="1" spans="1:4">
      <c r="A2" s="40" t="s">
        <v>589</v>
      </c>
      <c r="B2" s="40"/>
      <c r="C2" s="40"/>
      <c r="D2" s="40"/>
    </row>
    <row r="3" s="25" customFormat="1" ht="30" customHeight="1" spans="2:4">
      <c r="B3" s="37"/>
      <c r="C3" s="37"/>
      <c r="D3" s="41" t="s">
        <v>2</v>
      </c>
    </row>
    <row r="4" s="35" customFormat="1" ht="69.95" customHeight="1" spans="1:4">
      <c r="A4" s="46" t="s">
        <v>590</v>
      </c>
      <c r="B4" s="47" t="s">
        <v>591</v>
      </c>
      <c r="C4" s="48"/>
      <c r="D4" s="49"/>
    </row>
    <row r="5" s="35" customFormat="1" ht="69.95" customHeight="1" spans="1:4">
      <c r="A5" s="50"/>
      <c r="B5" s="51" t="s">
        <v>543</v>
      </c>
      <c r="C5" s="51" t="s">
        <v>592</v>
      </c>
      <c r="D5" s="43" t="s">
        <v>593</v>
      </c>
    </row>
    <row r="6" s="25" customFormat="1" ht="69.95" customHeight="1" spans="1:4">
      <c r="A6" s="52" t="s">
        <v>594</v>
      </c>
      <c r="B6" s="53">
        <f>C6+D6</f>
        <v>96982</v>
      </c>
      <c r="C6" s="53">
        <v>96982</v>
      </c>
      <c r="D6" s="53"/>
    </row>
    <row r="7" s="25" customFormat="1" ht="69.95" customHeight="1" spans="1:4">
      <c r="A7" s="52" t="s">
        <v>595</v>
      </c>
      <c r="B7" s="53">
        <f>C7+D7</f>
        <v>21965</v>
      </c>
      <c r="C7" s="53">
        <v>21965</v>
      </c>
      <c r="D7" s="53"/>
    </row>
    <row r="8" s="25" customFormat="1" ht="69.95" customHeight="1" spans="1:4">
      <c r="A8" s="52" t="s">
        <v>596</v>
      </c>
      <c r="B8" s="53">
        <f>C8+D8</f>
        <v>0</v>
      </c>
      <c r="C8" s="53"/>
      <c r="D8" s="53"/>
    </row>
    <row r="9" s="25" customFormat="1" ht="69.95" customHeight="1" spans="1:4">
      <c r="A9" s="52" t="s">
        <v>597</v>
      </c>
      <c r="B9" s="53">
        <f>C9+D9</f>
        <v>18664.94</v>
      </c>
      <c r="C9" s="53">
        <v>18664.94</v>
      </c>
      <c r="D9" s="53"/>
    </row>
    <row r="10" s="25" customFormat="1" ht="69.95" customHeight="1" spans="1:4">
      <c r="A10" s="52" t="s">
        <v>598</v>
      </c>
      <c r="B10" s="53">
        <f>C10+D10</f>
        <v>100282.06</v>
      </c>
      <c r="C10" s="21">
        <f>C6+C7-C9</f>
        <v>100282.06</v>
      </c>
      <c r="D10" s="21"/>
    </row>
    <row r="11" s="25" customFormat="1" ht="69.95" customHeight="1" spans="1:4">
      <c r="A11" s="54" t="s">
        <v>599</v>
      </c>
      <c r="B11" s="54"/>
      <c r="C11" s="54"/>
      <c r="D11" s="54"/>
    </row>
  </sheetData>
  <sheetProtection insertHyperlinks="0" autoFilter="0"/>
  <mergeCells count="4">
    <mergeCell ref="A2:D2"/>
    <mergeCell ref="B4:D4"/>
    <mergeCell ref="A11:D11"/>
    <mergeCell ref="A4:A5"/>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12"/>
  <sheetViews>
    <sheetView workbookViewId="0">
      <selection activeCell="A1" sqref="A1"/>
    </sheetView>
  </sheetViews>
  <sheetFormatPr defaultColWidth="9" defaultRowHeight="14.25" customHeight="1" outlineLevelCol="2"/>
  <cols>
    <col min="1" max="1" width="35.6666666666667" style="25" customWidth="1"/>
    <col min="2" max="2" width="22.6666666666667" style="36" customWidth="1"/>
    <col min="3" max="3" width="22.6666666666667" style="37" customWidth="1"/>
    <col min="4" max="40" width="9" style="25"/>
  </cols>
  <sheetData>
    <row r="1" s="16" customFormat="1" ht="30" customHeight="1" spans="1:3">
      <c r="A1" s="16" t="s">
        <v>600</v>
      </c>
      <c r="B1" s="38"/>
      <c r="C1" s="39"/>
    </row>
    <row r="2" s="16" customFormat="1" ht="50.1" customHeight="1" spans="1:3">
      <c r="A2" s="17" t="s">
        <v>601</v>
      </c>
      <c r="B2" s="40"/>
      <c r="C2" s="40"/>
    </row>
    <row r="3" s="25" customFormat="1" ht="30" customHeight="1" spans="2:3">
      <c r="B3" s="36"/>
      <c r="C3" s="41" t="s">
        <v>2</v>
      </c>
    </row>
    <row r="4" s="35" customFormat="1" ht="69.95" customHeight="1" spans="1:3">
      <c r="A4" s="23" t="s">
        <v>602</v>
      </c>
      <c r="B4" s="42" t="s">
        <v>603</v>
      </c>
      <c r="C4" s="43" t="s">
        <v>604</v>
      </c>
    </row>
    <row r="5" s="25" customFormat="1" ht="50.1" customHeight="1" spans="1:3">
      <c r="A5" s="20" t="s">
        <v>605</v>
      </c>
      <c r="B5" s="44">
        <v>169306.47</v>
      </c>
      <c r="C5" s="22">
        <v>155909</v>
      </c>
    </row>
    <row r="6" s="25" customFormat="1" ht="50.1" customHeight="1" spans="1:3">
      <c r="A6" s="20"/>
      <c r="B6" s="44"/>
      <c r="C6" s="22"/>
    </row>
    <row r="7" s="25" customFormat="1" ht="50.1" customHeight="1" spans="1:3">
      <c r="A7" s="20"/>
      <c r="B7" s="44"/>
      <c r="C7" s="22"/>
    </row>
    <row r="8" s="25" customFormat="1" ht="50.1" customHeight="1" spans="1:3">
      <c r="A8" s="20"/>
      <c r="B8" s="44"/>
      <c r="C8" s="22"/>
    </row>
    <row r="9" s="25" customFormat="1" ht="50.1" customHeight="1" spans="1:3">
      <c r="A9" s="20"/>
      <c r="B9" s="44"/>
      <c r="C9" s="22"/>
    </row>
    <row r="10" s="25" customFormat="1" ht="50.1" customHeight="1" spans="1:3">
      <c r="A10" s="20"/>
      <c r="B10" s="44"/>
      <c r="C10" s="22"/>
    </row>
    <row r="11" s="25" customFormat="1" ht="50.1" customHeight="1" spans="1:3">
      <c r="A11" s="20"/>
      <c r="B11" s="44"/>
      <c r="C11" s="22"/>
    </row>
    <row r="12" s="25" customFormat="1" ht="50.1" customHeight="1" spans="1:3">
      <c r="A12" s="23" t="s">
        <v>246</v>
      </c>
      <c r="B12" s="45">
        <f>SUM(B5:B10)</f>
        <v>169306.47</v>
      </c>
      <c r="C12" s="24">
        <f>SUM(C5:C10)</f>
        <v>155909</v>
      </c>
    </row>
  </sheetData>
  <sheetProtection insertHyperlinks="0" autoFilter="0"/>
  <mergeCells count="1">
    <mergeCell ref="A2:C2"/>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29"/>
  <sheetViews>
    <sheetView workbookViewId="0">
      <selection activeCell="A1" sqref="A1"/>
    </sheetView>
  </sheetViews>
  <sheetFormatPr defaultColWidth="8.5" defaultRowHeight="13.5" customHeight="1" outlineLevelCol="5"/>
  <cols>
    <col min="1" max="1" width="30.6666666666667" style="5" customWidth="1"/>
    <col min="2" max="6" width="12.6666666666667" style="5" customWidth="1"/>
    <col min="7" max="40" width="8.5" style="5"/>
  </cols>
  <sheetData>
    <row r="1" s="5" customFormat="1" ht="50.1" customHeight="1" spans="1:1">
      <c r="A1" s="16" t="s">
        <v>606</v>
      </c>
    </row>
    <row r="2" s="5" customFormat="1" ht="50.1" customHeight="1" spans="1:6">
      <c r="A2" s="17" t="s">
        <v>607</v>
      </c>
      <c r="B2" s="17"/>
      <c r="C2" s="17"/>
      <c r="D2" s="17"/>
      <c r="E2" s="17"/>
      <c r="F2" s="17"/>
    </row>
    <row r="3" s="5" customFormat="1" ht="50.1" customHeight="1" spans="1:6">
      <c r="A3" s="27"/>
      <c r="B3" s="27"/>
      <c r="C3" s="27"/>
      <c r="D3" s="27"/>
      <c r="E3" s="27"/>
      <c r="F3" s="28" t="s">
        <v>2</v>
      </c>
    </row>
    <row r="4" s="25" customFormat="1" ht="50.1" customHeight="1" spans="1:6">
      <c r="A4" s="29" t="s">
        <v>590</v>
      </c>
      <c r="B4" s="19" t="s">
        <v>608</v>
      </c>
      <c r="C4" s="19"/>
      <c r="D4" s="19"/>
      <c r="E4" s="19"/>
      <c r="F4" s="19" t="s">
        <v>609</v>
      </c>
    </row>
    <row r="5" s="25" customFormat="1" ht="50.1" customHeight="1" spans="1:6">
      <c r="A5" s="30"/>
      <c r="B5" s="19" t="s">
        <v>543</v>
      </c>
      <c r="C5" s="19" t="s">
        <v>610</v>
      </c>
      <c r="D5" s="19" t="s">
        <v>592</v>
      </c>
      <c r="E5" s="19" t="s">
        <v>611</v>
      </c>
      <c r="F5" s="19"/>
    </row>
    <row r="6" s="25" customFormat="1" ht="50.1" customHeight="1" spans="1:6">
      <c r="A6" s="31" t="s">
        <v>612</v>
      </c>
      <c r="B6" s="32">
        <f>C6+D6</f>
        <v>174614</v>
      </c>
      <c r="C6" s="33">
        <v>96982</v>
      </c>
      <c r="D6" s="32">
        <v>77632</v>
      </c>
      <c r="E6" s="32"/>
      <c r="F6" s="32"/>
    </row>
    <row r="7" s="25" customFormat="1" ht="50.1" customHeight="1" spans="1:6">
      <c r="A7" s="31" t="s">
        <v>595</v>
      </c>
      <c r="B7" s="32">
        <f>C7+D7</f>
        <v>111717</v>
      </c>
      <c r="C7" s="32">
        <v>21965</v>
      </c>
      <c r="D7" s="32">
        <v>89752</v>
      </c>
      <c r="E7" s="32"/>
      <c r="F7" s="32"/>
    </row>
    <row r="8" s="25" customFormat="1" ht="50.1" customHeight="1" spans="1:6">
      <c r="A8" s="31" t="s">
        <v>596</v>
      </c>
      <c r="B8" s="32">
        <f>C8+D8</f>
        <v>0</v>
      </c>
      <c r="C8" s="32"/>
      <c r="D8" s="32"/>
      <c r="E8" s="32"/>
      <c r="F8" s="32"/>
    </row>
    <row r="9" s="25" customFormat="1" ht="50.1" customHeight="1" spans="1:6">
      <c r="A9" s="31" t="s">
        <v>597</v>
      </c>
      <c r="B9" s="32">
        <f>C9+D9</f>
        <v>30139.94</v>
      </c>
      <c r="C9" s="32">
        <v>18664.94</v>
      </c>
      <c r="D9" s="32">
        <v>11475</v>
      </c>
      <c r="E9" s="32"/>
      <c r="F9" s="32"/>
    </row>
    <row r="10" s="25" customFormat="1" ht="50.1" customHeight="1" spans="1:6">
      <c r="A10" s="31" t="s">
        <v>598</v>
      </c>
      <c r="B10" s="32">
        <f>C10+D10</f>
        <v>256191</v>
      </c>
      <c r="C10" s="32">
        <v>100282</v>
      </c>
      <c r="D10" s="32">
        <v>155909</v>
      </c>
      <c r="E10" s="32"/>
      <c r="F10" s="32"/>
    </row>
    <row r="11" s="26" customFormat="1" ht="50.1" customHeight="1" spans="1:6">
      <c r="A11" s="34" t="s">
        <v>613</v>
      </c>
      <c r="B11" s="34"/>
      <c r="C11" s="34"/>
      <c r="D11" s="34"/>
      <c r="E11" s="34"/>
      <c r="F11" s="34"/>
    </row>
    <row r="29" s="5" customFormat="1" customHeight="1"/>
  </sheetData>
  <sheetProtection insertHyperlinks="0" autoFilter="0"/>
  <mergeCells count="5">
    <mergeCell ref="A2:F2"/>
    <mergeCell ref="B4:E4"/>
    <mergeCell ref="A11:F11"/>
    <mergeCell ref="A4:A5"/>
    <mergeCell ref="F4:F5"/>
  </mergeCell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7"/>
  <sheetViews>
    <sheetView workbookViewId="0">
      <selection activeCell="A1" sqref="A1"/>
    </sheetView>
  </sheetViews>
  <sheetFormatPr defaultColWidth="9" defaultRowHeight="14.25" customHeight="1" outlineLevelCol="3"/>
  <cols>
    <col min="1" max="1" width="35.6666666666667" style="25" customWidth="1"/>
    <col min="2" max="2" width="15.6666666666667" style="80" customWidth="1"/>
    <col min="3" max="3" width="35.6666666666667" style="25" customWidth="1"/>
    <col min="4" max="4" width="15.6666666666667" style="80" customWidth="1"/>
    <col min="5" max="40" width="9" style="25"/>
  </cols>
  <sheetData>
    <row r="1" s="16" customFormat="1" ht="30" customHeight="1" spans="1:4">
      <c r="A1" s="16" t="s">
        <v>73</v>
      </c>
      <c r="B1" s="35"/>
      <c r="D1" s="35"/>
    </row>
    <row r="2" s="16" customFormat="1" ht="50.1" customHeight="1" spans="1:4">
      <c r="A2" s="40" t="s">
        <v>74</v>
      </c>
      <c r="B2" s="40"/>
      <c r="C2" s="40"/>
      <c r="D2" s="40"/>
    </row>
    <row r="3" ht="30" customHeight="1" spans="4:4">
      <c r="D3" s="80" t="s">
        <v>2</v>
      </c>
    </row>
    <row r="4" s="35" customFormat="1" ht="39.9" customHeight="1" spans="1:4">
      <c r="A4" s="23" t="s">
        <v>75</v>
      </c>
      <c r="B4" s="19" t="s">
        <v>6</v>
      </c>
      <c r="C4" s="23" t="s">
        <v>76</v>
      </c>
      <c r="D4" s="19" t="s">
        <v>6</v>
      </c>
    </row>
    <row r="5" s="16" customFormat="1" ht="27" customHeight="1" spans="1:4">
      <c r="A5" s="55" t="s">
        <v>77</v>
      </c>
      <c r="B5" s="81">
        <v>43718</v>
      </c>
      <c r="C5" s="55" t="s">
        <v>78</v>
      </c>
      <c r="D5" s="81">
        <v>77861</v>
      </c>
    </row>
    <row r="6" s="16" customFormat="1" ht="27" customHeight="1" spans="1:4">
      <c r="A6" s="55" t="s">
        <v>79</v>
      </c>
      <c r="B6" s="132">
        <f>B7+B12+B11</f>
        <v>37455</v>
      </c>
      <c r="C6" s="55" t="s">
        <v>80</v>
      </c>
      <c r="D6" s="81">
        <f>D7+D12</f>
        <v>6188</v>
      </c>
    </row>
    <row r="7" ht="27" customHeight="1" spans="1:4">
      <c r="A7" s="52" t="s">
        <v>81</v>
      </c>
      <c r="B7" s="133">
        <v>34842</v>
      </c>
      <c r="C7" s="52" t="s">
        <v>82</v>
      </c>
      <c r="D7" s="133">
        <v>458</v>
      </c>
    </row>
    <row r="8" ht="27" customHeight="1" spans="1:4">
      <c r="A8" s="52" t="s">
        <v>83</v>
      </c>
      <c r="B8" s="133"/>
      <c r="C8" s="52" t="s">
        <v>84</v>
      </c>
      <c r="D8" s="133"/>
    </row>
    <row r="9" ht="27" customHeight="1" spans="1:4">
      <c r="A9" s="52" t="s">
        <v>85</v>
      </c>
      <c r="B9" s="133">
        <v>25649</v>
      </c>
      <c r="C9" s="52" t="s">
        <v>86</v>
      </c>
      <c r="D9" s="133">
        <v>458</v>
      </c>
    </row>
    <row r="10" ht="27" customHeight="1" spans="1:4">
      <c r="A10" s="52" t="s">
        <v>87</v>
      </c>
      <c r="B10" s="133">
        <v>9193</v>
      </c>
      <c r="C10" s="52" t="s">
        <v>88</v>
      </c>
      <c r="D10" s="133"/>
    </row>
    <row r="11" ht="27" customHeight="1" spans="1:4">
      <c r="A11" s="52" t="s">
        <v>89</v>
      </c>
      <c r="B11" s="133">
        <v>65</v>
      </c>
      <c r="C11" s="52" t="s">
        <v>90</v>
      </c>
      <c r="D11" s="133"/>
    </row>
    <row r="12" ht="27" customHeight="1" spans="1:4">
      <c r="A12" s="52" t="s">
        <v>91</v>
      </c>
      <c r="B12" s="133">
        <f>B13+B15</f>
        <v>2548</v>
      </c>
      <c r="C12" s="52" t="s">
        <v>92</v>
      </c>
      <c r="D12" s="83">
        <v>5730</v>
      </c>
    </row>
    <row r="13" ht="27" customHeight="1" spans="1:4">
      <c r="A13" s="52" t="s">
        <v>93</v>
      </c>
      <c r="B13" s="133">
        <v>1248</v>
      </c>
      <c r="C13" s="52" t="s">
        <v>94</v>
      </c>
      <c r="D13" s="83"/>
    </row>
    <row r="14" ht="27" customHeight="1" spans="1:4">
      <c r="A14" s="52" t="s">
        <v>95</v>
      </c>
      <c r="B14" s="133"/>
      <c r="C14" s="52" t="s">
        <v>96</v>
      </c>
      <c r="D14" s="83"/>
    </row>
    <row r="15" ht="27" customHeight="1" spans="1:4">
      <c r="A15" s="52" t="s">
        <v>97</v>
      </c>
      <c r="B15" s="133">
        <v>1300</v>
      </c>
      <c r="C15" s="52" t="s">
        <v>98</v>
      </c>
      <c r="D15" s="83"/>
    </row>
    <row r="16" ht="27" customHeight="1" spans="1:4">
      <c r="A16" s="52" t="s">
        <v>99</v>
      </c>
      <c r="B16" s="134"/>
      <c r="C16" s="52" t="s">
        <v>100</v>
      </c>
      <c r="D16" s="83"/>
    </row>
    <row r="17" ht="27" customHeight="1" spans="1:4">
      <c r="A17" s="52" t="s">
        <v>101</v>
      </c>
      <c r="B17" s="133"/>
      <c r="C17" s="55" t="s">
        <v>102</v>
      </c>
      <c r="D17" s="132">
        <v>18665</v>
      </c>
    </row>
    <row r="18" ht="27" customHeight="1" spans="1:4">
      <c r="A18" s="52" t="s">
        <v>103</v>
      </c>
      <c r="B18" s="133"/>
      <c r="C18" s="52" t="s">
        <v>104</v>
      </c>
      <c r="D18" s="133">
        <v>18665</v>
      </c>
    </row>
    <row r="19" ht="27" customHeight="1" spans="1:4">
      <c r="A19" s="52" t="s">
        <v>105</v>
      </c>
      <c r="B19" s="133"/>
      <c r="C19" s="52"/>
      <c r="D19" s="83"/>
    </row>
    <row r="20" ht="27" customHeight="1" spans="1:4">
      <c r="A20" s="55" t="s">
        <v>106</v>
      </c>
      <c r="B20" s="133">
        <v>21965</v>
      </c>
      <c r="C20" s="52"/>
      <c r="D20" s="83"/>
    </row>
    <row r="21" ht="27" customHeight="1" spans="1:4">
      <c r="A21" s="52" t="s">
        <v>107</v>
      </c>
      <c r="B21" s="133">
        <v>21965</v>
      </c>
      <c r="C21" s="52"/>
      <c r="D21" s="83"/>
    </row>
    <row r="22" ht="27" customHeight="1" spans="1:4">
      <c r="A22" s="52" t="s">
        <v>108</v>
      </c>
      <c r="B22" s="133">
        <v>21965</v>
      </c>
      <c r="C22" s="52"/>
      <c r="D22" s="83"/>
    </row>
    <row r="23" ht="27" customHeight="1" spans="1:4">
      <c r="A23" s="52" t="s">
        <v>109</v>
      </c>
      <c r="B23" s="133"/>
      <c r="C23" s="52"/>
      <c r="D23" s="83"/>
    </row>
    <row r="24" ht="27" customHeight="1" spans="1:4">
      <c r="A24" s="52"/>
      <c r="B24" s="132"/>
      <c r="C24" s="52"/>
      <c r="D24" s="83"/>
    </row>
    <row r="25" s="16" customFormat="1" ht="27" customHeight="1" spans="1:4">
      <c r="A25" s="23" t="s">
        <v>110</v>
      </c>
      <c r="B25" s="132">
        <f>B5+B6+B20</f>
        <v>103138</v>
      </c>
      <c r="C25" s="23" t="s">
        <v>111</v>
      </c>
      <c r="D25" s="132">
        <f>D5+D6+D17</f>
        <v>102714</v>
      </c>
    </row>
    <row r="26" ht="27" customHeight="1" spans="1:4">
      <c r="A26" s="52"/>
      <c r="B26" s="83"/>
      <c r="C26" s="55" t="s">
        <v>112</v>
      </c>
      <c r="D26" s="83">
        <v>424</v>
      </c>
    </row>
    <row r="27" ht="27" customHeight="1" spans="1:4">
      <c r="A27" s="52"/>
      <c r="B27" s="83"/>
      <c r="C27" s="55" t="s">
        <v>113</v>
      </c>
      <c r="D27" s="83">
        <v>424</v>
      </c>
    </row>
  </sheetData>
  <sheetProtection insertHyperlinks="0" autoFilter="0"/>
  <mergeCells count="1">
    <mergeCell ref="A2:D2"/>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7"/>
  <sheetViews>
    <sheetView workbookViewId="0">
      <selection activeCell="A1" sqref="A1"/>
    </sheetView>
  </sheetViews>
  <sheetFormatPr defaultColWidth="9" defaultRowHeight="13.5" customHeight="1" outlineLevelRow="6" outlineLevelCol="2"/>
  <cols>
    <col min="1" max="1" width="35.6666666666667" style="5" customWidth="1"/>
    <col min="2" max="3" width="25.6666666666667" style="5" customWidth="1"/>
    <col min="4" max="40" width="9" style="5"/>
  </cols>
  <sheetData>
    <row r="1" ht="27" customHeight="1" spans="1:1">
      <c r="A1" s="16" t="s">
        <v>614</v>
      </c>
    </row>
    <row r="2" ht="50.1" customHeight="1" spans="1:3">
      <c r="A2" s="17" t="s">
        <v>615</v>
      </c>
      <c r="B2" s="17"/>
      <c r="C2" s="17"/>
    </row>
    <row r="3" ht="30" customHeight="1" spans="1:3">
      <c r="A3" s="18" t="s">
        <v>616</v>
      </c>
      <c r="B3" s="8"/>
      <c r="C3" s="8" t="s">
        <v>2</v>
      </c>
    </row>
    <row r="4" ht="50.1" customHeight="1" spans="1:3">
      <c r="A4" s="19" t="s">
        <v>602</v>
      </c>
      <c r="B4" s="19" t="s">
        <v>603</v>
      </c>
      <c r="C4" s="19" t="s">
        <v>604</v>
      </c>
    </row>
    <row r="5" ht="50.1" customHeight="1" spans="1:3">
      <c r="A5" s="20" t="s">
        <v>605</v>
      </c>
      <c r="B5" s="21">
        <v>274555.47</v>
      </c>
      <c r="C5" s="22">
        <v>256191</v>
      </c>
    </row>
    <row r="6" ht="50.1" customHeight="1" spans="1:3">
      <c r="A6" s="20"/>
      <c r="B6" s="21"/>
      <c r="C6" s="22"/>
    </row>
    <row r="7" ht="50.1" customHeight="1" spans="1:3">
      <c r="A7" s="23" t="s">
        <v>246</v>
      </c>
      <c r="B7" s="24">
        <f>SUM(B5:B5)</f>
        <v>274555.47</v>
      </c>
      <c r="C7" s="24">
        <f>SUM(C5:C5)</f>
        <v>256191</v>
      </c>
    </row>
  </sheetData>
  <sheetProtection insertHyperlinks="0" autoFilter="0"/>
  <mergeCells count="1">
    <mergeCell ref="A2:C2"/>
  </mergeCells>
  <pageMargins left="0.7" right="0.7" top="0.75" bottom="0.75" header="0.3" footer="0.3"/>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79646"/>
    <outlinePr summaryBelow="0" summaryRight="0"/>
  </sheetPr>
  <dimension ref="A1:D81"/>
  <sheetViews>
    <sheetView tabSelected="1" workbookViewId="0">
      <selection activeCell="C24" sqref="C24"/>
    </sheetView>
  </sheetViews>
  <sheetFormatPr defaultColWidth="9" defaultRowHeight="13.5" customHeight="1" outlineLevelCol="3"/>
  <cols>
    <col min="1" max="1" width="33.6666666666667" style="5" customWidth="1"/>
    <col min="2" max="2" width="12.1666666666667" style="5" customWidth="1"/>
    <col min="3" max="4" width="17.1666666666667" style="5" customWidth="1"/>
    <col min="5" max="40" width="9" style="5"/>
  </cols>
  <sheetData>
    <row r="1" s="1" customFormat="1" ht="24" customHeight="1" spans="1:1">
      <c r="A1" s="6" t="s">
        <v>617</v>
      </c>
    </row>
    <row r="2" s="2" customFormat="1" ht="42" customHeight="1" spans="1:4">
      <c r="A2" s="7" t="s">
        <v>618</v>
      </c>
      <c r="B2" s="7"/>
      <c r="C2" s="7"/>
      <c r="D2" s="7"/>
    </row>
    <row r="3" s="3" customFormat="1" ht="27" customHeight="1" spans="4:4">
      <c r="D3" s="8" t="s">
        <v>2</v>
      </c>
    </row>
    <row r="4" s="4" customFormat="1" ht="30" customHeight="1" spans="1:4">
      <c r="A4" s="9" t="s">
        <v>590</v>
      </c>
      <c r="B4" s="9" t="s">
        <v>619</v>
      </c>
      <c r="C4" s="9" t="s">
        <v>620</v>
      </c>
      <c r="D4" s="9" t="s">
        <v>621</v>
      </c>
    </row>
    <row r="5" s="5" customFormat="1" ht="24" customHeight="1" spans="1:4">
      <c r="A5" s="10" t="s">
        <v>622</v>
      </c>
      <c r="B5" s="11" t="s">
        <v>623</v>
      </c>
      <c r="C5" s="12">
        <f>C6+C8</f>
        <v>47171.98</v>
      </c>
      <c r="D5" s="12">
        <f>D6+D8</f>
        <v>47171.98</v>
      </c>
    </row>
    <row r="6" s="5" customFormat="1" ht="24" customHeight="1" spans="1:4">
      <c r="A6" s="13" t="s">
        <v>624</v>
      </c>
      <c r="B6" s="9" t="s">
        <v>625</v>
      </c>
      <c r="C6" s="14">
        <f>400+C7</f>
        <v>23808.26</v>
      </c>
      <c r="D6" s="14">
        <f>400+D7</f>
        <v>23808.26</v>
      </c>
    </row>
    <row r="7" s="5" customFormat="1" ht="24" customHeight="1" spans="1:4">
      <c r="A7" s="13" t="s">
        <v>626</v>
      </c>
      <c r="B7" s="9" t="s">
        <v>627</v>
      </c>
      <c r="C7" s="14">
        <v>23408.26</v>
      </c>
      <c r="D7" s="14">
        <v>23408.26</v>
      </c>
    </row>
    <row r="8" s="5" customFormat="1" ht="24" customHeight="1" spans="1:4">
      <c r="A8" s="13" t="s">
        <v>628</v>
      </c>
      <c r="B8" s="9" t="s">
        <v>629</v>
      </c>
      <c r="C8" s="14">
        <f>20000+C9</f>
        <v>23363.72</v>
      </c>
      <c r="D8" s="14">
        <f>20000+D9</f>
        <v>23363.72</v>
      </c>
    </row>
    <row r="9" s="5" customFormat="1" ht="24" customHeight="1" spans="1:4">
      <c r="A9" s="13" t="s">
        <v>626</v>
      </c>
      <c r="B9" s="9" t="s">
        <v>630</v>
      </c>
      <c r="C9" s="14">
        <v>3363.72</v>
      </c>
      <c r="D9" s="14">
        <v>3363.72</v>
      </c>
    </row>
    <row r="10" s="5" customFormat="1" ht="24" customHeight="1" spans="1:4">
      <c r="A10" s="10" t="s">
        <v>631</v>
      </c>
      <c r="B10" s="11" t="s">
        <v>632</v>
      </c>
      <c r="C10" s="12">
        <f>C11+C12</f>
        <v>26773.15</v>
      </c>
      <c r="D10" s="12">
        <f>D11+D12</f>
        <v>26773.15</v>
      </c>
    </row>
    <row r="11" s="5" customFormat="1" ht="24" customHeight="1" spans="1:4">
      <c r="A11" s="13" t="s">
        <v>624</v>
      </c>
      <c r="B11" s="9" t="s">
        <v>633</v>
      </c>
      <c r="C11" s="14">
        <v>23408.83</v>
      </c>
      <c r="D11" s="14">
        <v>23408.83</v>
      </c>
    </row>
    <row r="12" s="5" customFormat="1" ht="24" customHeight="1" spans="1:4">
      <c r="A12" s="13" t="s">
        <v>628</v>
      </c>
      <c r="B12" s="9" t="s">
        <v>634</v>
      </c>
      <c r="C12" s="14">
        <v>3364.32</v>
      </c>
      <c r="D12" s="14">
        <v>3364.32</v>
      </c>
    </row>
    <row r="13" s="5" customFormat="1" ht="24" customHeight="1" spans="1:4">
      <c r="A13" s="10" t="s">
        <v>635</v>
      </c>
      <c r="B13" s="11" t="s">
        <v>636</v>
      </c>
      <c r="C13" s="12">
        <f>C14+C15</f>
        <v>5941.17</v>
      </c>
      <c r="D13" s="12">
        <f>D14+D15</f>
        <v>5941.17</v>
      </c>
    </row>
    <row r="14" s="5" customFormat="1" ht="24" customHeight="1" spans="1:4">
      <c r="A14" s="13" t="s">
        <v>624</v>
      </c>
      <c r="B14" s="9" t="s">
        <v>637</v>
      </c>
      <c r="C14" s="14">
        <v>3867.21</v>
      </c>
      <c r="D14" s="14">
        <v>3867.21</v>
      </c>
    </row>
    <row r="15" s="5" customFormat="1" ht="24" customHeight="1" spans="1:4">
      <c r="A15" s="13" t="s">
        <v>628</v>
      </c>
      <c r="B15" s="9" t="s">
        <v>638</v>
      </c>
      <c r="C15" s="14">
        <v>2073.96</v>
      </c>
      <c r="D15" s="14">
        <v>2073.96</v>
      </c>
    </row>
    <row r="16" s="5" customFormat="1" ht="24" customHeight="1" spans="1:4">
      <c r="A16" s="10" t="s">
        <v>639</v>
      </c>
      <c r="B16" s="11" t="s">
        <v>640</v>
      </c>
      <c r="C16" s="12">
        <f>C17+C20</f>
        <v>5292</v>
      </c>
      <c r="D16" s="12">
        <f>D17+D20</f>
        <v>5292</v>
      </c>
    </row>
    <row r="17" s="5" customFormat="1" ht="24" customHeight="1" spans="1:4">
      <c r="A17" s="13" t="s">
        <v>624</v>
      </c>
      <c r="B17" s="9" t="s">
        <v>641</v>
      </c>
      <c r="C17" s="14">
        <v>2631</v>
      </c>
      <c r="D17" s="14">
        <v>2631</v>
      </c>
    </row>
    <row r="18" s="5" customFormat="1" ht="24" customHeight="1" spans="1:4">
      <c r="A18" s="13" t="s">
        <v>642</v>
      </c>
      <c r="B18" s="9"/>
      <c r="C18" s="14">
        <v>0</v>
      </c>
      <c r="D18" s="14">
        <v>0</v>
      </c>
    </row>
    <row r="19" s="5" customFormat="1" ht="24" customHeight="1" spans="1:4">
      <c r="A19" s="13" t="s">
        <v>643</v>
      </c>
      <c r="B19" s="9" t="s">
        <v>644</v>
      </c>
      <c r="C19" s="14">
        <v>2631</v>
      </c>
      <c r="D19" s="14">
        <v>2631</v>
      </c>
    </row>
    <row r="20" s="5" customFormat="1" ht="24" customHeight="1" spans="1:4">
      <c r="A20" s="13" t="s">
        <v>628</v>
      </c>
      <c r="B20" s="9" t="s">
        <v>645</v>
      </c>
      <c r="C20" s="14">
        <v>2661</v>
      </c>
      <c r="D20" s="14">
        <v>2661</v>
      </c>
    </row>
    <row r="21" s="5" customFormat="1" ht="24" customHeight="1" spans="1:4">
      <c r="A21" s="13" t="s">
        <v>642</v>
      </c>
      <c r="B21" s="9"/>
      <c r="C21" s="14">
        <v>0</v>
      </c>
      <c r="D21" s="14">
        <v>0</v>
      </c>
    </row>
    <row r="22" s="5" customFormat="1" ht="24" customHeight="1" spans="1:4">
      <c r="A22" s="13" t="s">
        <v>646</v>
      </c>
      <c r="B22" s="9" t="s">
        <v>647</v>
      </c>
      <c r="C22" s="14">
        <v>2661</v>
      </c>
      <c r="D22" s="14">
        <v>2661</v>
      </c>
    </row>
    <row r="23" s="5" customFormat="1" ht="24" customHeight="1" spans="1:4">
      <c r="A23" s="10" t="s">
        <v>648</v>
      </c>
      <c r="B23" s="11" t="s">
        <v>649</v>
      </c>
      <c r="C23" s="12">
        <f>C24+C25</f>
        <v>10000</v>
      </c>
      <c r="D23" s="12">
        <f>D24+D25</f>
        <v>10000</v>
      </c>
    </row>
    <row r="24" s="5" customFormat="1" ht="24" customHeight="1" spans="1:4">
      <c r="A24" s="13" t="s">
        <v>624</v>
      </c>
      <c r="B24" s="9" t="s">
        <v>650</v>
      </c>
      <c r="C24" s="14">
        <v>6000</v>
      </c>
      <c r="D24" s="14">
        <v>6000</v>
      </c>
    </row>
    <row r="25" s="5" customFormat="1" ht="24" customHeight="1" spans="1:4">
      <c r="A25" s="13" t="s">
        <v>628</v>
      </c>
      <c r="B25" s="9" t="s">
        <v>651</v>
      </c>
      <c r="C25" s="14">
        <v>4000</v>
      </c>
      <c r="D25" s="14">
        <v>4000</v>
      </c>
    </row>
    <row r="26" s="5" customFormat="1" ht="75.75" customHeight="1" spans="1:4">
      <c r="A26" s="15" t="s">
        <v>652</v>
      </c>
      <c r="B26" s="15"/>
      <c r="C26" s="15"/>
      <c r="D26" s="15"/>
    </row>
    <row r="27" s="5" customFormat="1" ht="24" customHeight="1"/>
    <row r="28" s="5" customFormat="1" ht="24" customHeight="1"/>
    <row r="29" s="5" customFormat="1" ht="24" customHeight="1"/>
    <row r="30" s="5" customFormat="1" ht="24" customHeight="1"/>
    <row r="31" s="5" customFormat="1" ht="65" customHeight="1"/>
    <row r="32" s="5" customFormat="1" ht="24" customHeight="1"/>
    <row r="33" s="5" customFormat="1" ht="24" customHeight="1"/>
    <row r="34" s="5" customFormat="1" ht="24" customHeight="1"/>
    <row r="35" s="5" customFormat="1" ht="24" customHeight="1"/>
    <row r="36" s="5" customFormat="1" ht="24" customHeight="1"/>
    <row r="37" s="5" customFormat="1" ht="24" customHeight="1"/>
    <row r="38" s="5" customFormat="1" ht="24" customHeight="1"/>
    <row r="39" s="5" customFormat="1" ht="24" customHeight="1"/>
    <row r="40" s="5" customFormat="1" ht="24" customHeight="1"/>
    <row r="41" s="5" customFormat="1" ht="24" customHeight="1"/>
    <row r="42" s="5" customFormat="1" ht="24" customHeight="1"/>
    <row r="43" s="5" customFormat="1" ht="24" customHeight="1"/>
    <row r="44" s="5" customFormat="1" ht="24" customHeight="1"/>
    <row r="45" s="5" customFormat="1" ht="24" customHeight="1"/>
    <row r="46" s="5" customFormat="1" ht="24" customHeight="1"/>
    <row r="47" s="5" customFormat="1" ht="24" customHeight="1"/>
    <row r="48" s="5" customFormat="1" ht="24" customHeight="1"/>
    <row r="49" s="5" customFormat="1" ht="24" customHeight="1"/>
    <row r="50" s="5" customFormat="1" ht="24" customHeight="1"/>
    <row r="51" s="5" customFormat="1" ht="24" customHeight="1"/>
    <row r="52" s="5" customFormat="1" ht="24" customHeight="1"/>
    <row r="53" s="5" customFormat="1" ht="24" customHeight="1"/>
    <row r="54" s="5" customFormat="1" ht="24" customHeight="1"/>
    <row r="55" s="5" customFormat="1" ht="24" customHeight="1"/>
    <row r="56" s="5" customFormat="1" ht="24" customHeight="1"/>
    <row r="57" s="5" customFormat="1" ht="24" customHeight="1"/>
    <row r="58" s="5" customFormat="1" ht="24" customHeight="1"/>
    <row r="59" s="5" customFormat="1" ht="24" customHeight="1"/>
    <row r="60" s="5" customFormat="1" ht="24" customHeight="1"/>
    <row r="61" s="5" customFormat="1" ht="24" customHeight="1"/>
    <row r="62" s="5" customFormat="1" ht="24" customHeight="1"/>
    <row r="63" s="5" customFormat="1" ht="24" customHeight="1"/>
    <row r="64" s="5" customFormat="1" ht="24" customHeight="1"/>
    <row r="65" s="5" customFormat="1" ht="24" customHeight="1"/>
    <row r="66" s="5" customFormat="1" ht="24" customHeight="1"/>
    <row r="67" s="5" customFormat="1" ht="24" customHeight="1"/>
    <row r="68" s="5" customFormat="1" ht="24" customHeight="1"/>
    <row r="69" s="5" customFormat="1" ht="24" customHeight="1"/>
    <row r="70" s="5" customFormat="1" ht="24" customHeight="1"/>
    <row r="71" s="5" customFormat="1" ht="24" customHeight="1"/>
    <row r="72" s="5" customFormat="1" ht="24" customHeight="1"/>
    <row r="73" s="5" customFormat="1" ht="24" customHeight="1"/>
    <row r="74" s="5" customFormat="1" ht="24" customHeight="1"/>
    <row r="75" s="5" customFormat="1" ht="24" customHeight="1"/>
    <row r="76" s="5" customFormat="1" ht="24" customHeight="1"/>
    <row r="77" s="5" customFormat="1" ht="24" customHeight="1"/>
    <row r="78" s="5" customFormat="1" ht="24" customHeight="1"/>
    <row r="79" s="5" customFormat="1" ht="24" customHeight="1"/>
    <row r="80" s="5" customFormat="1" ht="24" customHeight="1"/>
    <row r="81" s="5" customFormat="1" ht="24" customHeight="1"/>
  </sheetData>
  <mergeCells count="2">
    <mergeCell ref="A2:D2"/>
    <mergeCell ref="A26:D2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73"/>
  <sheetViews>
    <sheetView workbookViewId="0">
      <selection activeCell="A1" sqref="A1"/>
    </sheetView>
  </sheetViews>
  <sheetFormatPr defaultColWidth="9" defaultRowHeight="14.25" customHeight="1" outlineLevelCol="1"/>
  <cols>
    <col min="1" max="1" width="55.6666666666667" style="25" customWidth="1"/>
    <col min="2" max="2" width="19.5" style="80" customWidth="1"/>
    <col min="3" max="3" width="19.5" style="25" customWidth="1"/>
    <col min="4" max="40" width="9" style="25"/>
  </cols>
  <sheetData>
    <row r="1" ht="30" customHeight="1" spans="1:2">
      <c r="A1" s="16" t="s">
        <v>114</v>
      </c>
      <c r="B1" s="35"/>
    </row>
    <row r="2" ht="60" customHeight="1" spans="1:2">
      <c r="A2" s="17" t="s">
        <v>115</v>
      </c>
      <c r="B2" s="40"/>
    </row>
    <row r="3" ht="30" customHeight="1" spans="2:2">
      <c r="B3" s="80" t="s">
        <v>2</v>
      </c>
    </row>
    <row r="4" s="35" customFormat="1" ht="39.9" customHeight="1" spans="1:2">
      <c r="A4" s="23" t="s">
        <v>3</v>
      </c>
      <c r="B4" s="23" t="s">
        <v>46</v>
      </c>
    </row>
    <row r="5" s="16" customFormat="1" ht="21.9" customHeight="1" spans="1:2">
      <c r="A5" s="55" t="s">
        <v>116</v>
      </c>
      <c r="B5" s="153">
        <f>B6+B13+B52</f>
        <v>34842</v>
      </c>
    </row>
    <row r="6" s="16" customFormat="1" ht="21.9" customHeight="1" spans="1:2">
      <c r="A6" s="55" t="s">
        <v>117</v>
      </c>
      <c r="B6" s="153">
        <f>SUM(B7:B12)</f>
        <v>0</v>
      </c>
    </row>
    <row r="7" ht="21.9" customHeight="1" spans="1:2">
      <c r="A7" s="52" t="s">
        <v>118</v>
      </c>
      <c r="B7" s="75"/>
    </row>
    <row r="8" ht="21.9" customHeight="1" spans="1:2">
      <c r="A8" s="52" t="s">
        <v>119</v>
      </c>
      <c r="B8" s="75"/>
    </row>
    <row r="9" ht="21.9" customHeight="1" spans="1:2">
      <c r="A9" s="52" t="s">
        <v>120</v>
      </c>
      <c r="B9" s="75"/>
    </row>
    <row r="10" ht="21.9" customHeight="1" spans="1:2">
      <c r="A10" s="52" t="s">
        <v>121</v>
      </c>
      <c r="B10" s="75"/>
    </row>
    <row r="11" ht="21.9" customHeight="1" spans="1:2">
      <c r="A11" s="52" t="s">
        <v>122</v>
      </c>
      <c r="B11" s="75"/>
    </row>
    <row r="12" ht="21.9" customHeight="1" spans="1:2">
      <c r="A12" s="52" t="s">
        <v>123</v>
      </c>
      <c r="B12" s="75"/>
    </row>
    <row r="13" s="16" customFormat="1" ht="21.9" customHeight="1" spans="1:2">
      <c r="A13" s="55" t="s">
        <v>124</v>
      </c>
      <c r="B13" s="153">
        <f>SUM(B14:B51)</f>
        <v>25649</v>
      </c>
    </row>
    <row r="14" ht="21.9" customHeight="1" spans="1:2">
      <c r="A14" s="52" t="s">
        <v>125</v>
      </c>
      <c r="B14" s="75"/>
    </row>
    <row r="15" ht="21.9" customHeight="1" spans="1:2">
      <c r="A15" s="52" t="s">
        <v>126</v>
      </c>
      <c r="B15" s="75">
        <v>2695</v>
      </c>
    </row>
    <row r="16" ht="21.9" customHeight="1" spans="1:2">
      <c r="A16" s="52" t="s">
        <v>127</v>
      </c>
      <c r="B16" s="75">
        <v>2258</v>
      </c>
    </row>
    <row r="17" ht="21.9" customHeight="1" spans="1:2">
      <c r="A17" s="52" t="s">
        <v>128</v>
      </c>
      <c r="B17" s="75">
        <v>12064</v>
      </c>
    </row>
    <row r="18" ht="21.9" customHeight="1" spans="1:2">
      <c r="A18" s="52" t="s">
        <v>129</v>
      </c>
      <c r="B18" s="75"/>
    </row>
    <row r="19" ht="21.9" customHeight="1" spans="1:2">
      <c r="A19" s="52" t="s">
        <v>130</v>
      </c>
      <c r="B19" s="75"/>
    </row>
    <row r="20" ht="21.9" customHeight="1" spans="1:2">
      <c r="A20" s="52" t="s">
        <v>131</v>
      </c>
      <c r="B20" s="75"/>
    </row>
    <row r="21" ht="21.9" customHeight="1" spans="1:2">
      <c r="A21" s="52" t="s">
        <v>132</v>
      </c>
      <c r="B21" s="75"/>
    </row>
    <row r="22" ht="21.9" customHeight="1" spans="1:2">
      <c r="A22" s="52" t="s">
        <v>133</v>
      </c>
      <c r="B22" s="75"/>
    </row>
    <row r="23" ht="21.9" customHeight="1" spans="1:2">
      <c r="A23" s="52" t="s">
        <v>134</v>
      </c>
      <c r="B23" s="75"/>
    </row>
    <row r="24" ht="21.9" customHeight="1" spans="1:2">
      <c r="A24" s="52" t="s">
        <v>135</v>
      </c>
      <c r="B24" s="75"/>
    </row>
    <row r="25" ht="21.9" customHeight="1" spans="1:2">
      <c r="A25" s="52" t="s">
        <v>136</v>
      </c>
      <c r="B25" s="75"/>
    </row>
    <row r="26" ht="21.9" customHeight="1" spans="1:2">
      <c r="A26" s="52" t="s">
        <v>137</v>
      </c>
      <c r="B26" s="75"/>
    </row>
    <row r="27" ht="21.9" customHeight="1" spans="1:2">
      <c r="A27" s="52" t="s">
        <v>138</v>
      </c>
      <c r="B27" s="75"/>
    </row>
    <row r="28" ht="21.9" customHeight="1" spans="1:2">
      <c r="A28" s="52" t="s">
        <v>139</v>
      </c>
      <c r="B28" s="75">
        <v>678</v>
      </c>
    </row>
    <row r="29" ht="21.9" customHeight="1" spans="1:2">
      <c r="A29" s="52" t="s">
        <v>140</v>
      </c>
      <c r="B29" s="75"/>
    </row>
    <row r="30" ht="21.9" customHeight="1" spans="1:2">
      <c r="A30" s="52" t="s">
        <v>141</v>
      </c>
      <c r="B30" s="75"/>
    </row>
    <row r="31" ht="21.9" customHeight="1" spans="1:2">
      <c r="A31" s="52" t="s">
        <v>142</v>
      </c>
      <c r="B31" s="75"/>
    </row>
    <row r="32" ht="21.9" customHeight="1" spans="1:2">
      <c r="A32" s="52" t="s">
        <v>143</v>
      </c>
      <c r="B32" s="75">
        <v>604</v>
      </c>
    </row>
    <row r="33" ht="21.9" customHeight="1" spans="1:2">
      <c r="A33" s="52" t="s">
        <v>144</v>
      </c>
      <c r="B33" s="75">
        <v>142</v>
      </c>
    </row>
    <row r="34" ht="21.9" customHeight="1" spans="1:2">
      <c r="A34" s="52" t="s">
        <v>145</v>
      </c>
      <c r="B34" s="75">
        <v>902</v>
      </c>
    </row>
    <row r="35" ht="21.9" customHeight="1" spans="1:2">
      <c r="A35" s="52" t="s">
        <v>146</v>
      </c>
      <c r="B35" s="75">
        <v>0</v>
      </c>
    </row>
    <row r="36" ht="21.9" customHeight="1" spans="1:2">
      <c r="A36" s="52" t="s">
        <v>147</v>
      </c>
      <c r="B36" s="75">
        <v>84</v>
      </c>
    </row>
    <row r="37" ht="21.9" customHeight="1" spans="1:2">
      <c r="A37" s="52" t="s">
        <v>148</v>
      </c>
      <c r="B37" s="75">
        <v>1804</v>
      </c>
    </row>
    <row r="38" ht="21.9" customHeight="1" spans="1:2">
      <c r="A38" s="52" t="s">
        <v>149</v>
      </c>
      <c r="B38" s="75">
        <v>1124</v>
      </c>
    </row>
    <row r="39" ht="21.9" customHeight="1" spans="1:2">
      <c r="A39" s="52" t="s">
        <v>150</v>
      </c>
      <c r="B39" s="75">
        <v>7</v>
      </c>
    </row>
    <row r="40" ht="21.9" customHeight="1" spans="1:2">
      <c r="A40" s="52" t="s">
        <v>151</v>
      </c>
      <c r="B40" s="75">
        <v>0</v>
      </c>
    </row>
    <row r="41" ht="21.9" customHeight="1" spans="1:2">
      <c r="A41" s="52" t="s">
        <v>152</v>
      </c>
      <c r="B41" s="75">
        <v>1754</v>
      </c>
    </row>
    <row r="42" ht="21.9" customHeight="1" spans="1:2">
      <c r="A42" s="52" t="s">
        <v>153</v>
      </c>
      <c r="B42" s="75">
        <v>72</v>
      </c>
    </row>
    <row r="43" ht="21.9" customHeight="1" spans="1:2">
      <c r="A43" s="52" t="s">
        <v>154</v>
      </c>
      <c r="B43" s="75">
        <v>0</v>
      </c>
    </row>
    <row r="44" ht="21.9" customHeight="1" spans="1:2">
      <c r="A44" s="52" t="s">
        <v>155</v>
      </c>
      <c r="B44" s="75">
        <v>0</v>
      </c>
    </row>
    <row r="45" ht="21.9" customHeight="1" spans="1:2">
      <c r="A45" s="52" t="s">
        <v>156</v>
      </c>
      <c r="B45" s="75">
        <v>0</v>
      </c>
    </row>
    <row r="46" ht="21.9" customHeight="1" spans="1:2">
      <c r="A46" s="52" t="s">
        <v>157</v>
      </c>
      <c r="B46" s="75">
        <v>0</v>
      </c>
    </row>
    <row r="47" ht="21.9" customHeight="1" spans="1:2">
      <c r="A47" s="52" t="s">
        <v>158</v>
      </c>
      <c r="B47" s="75">
        <v>1003</v>
      </c>
    </row>
    <row r="48" ht="21.9" customHeight="1" spans="1:2">
      <c r="A48" s="52" t="s">
        <v>159</v>
      </c>
      <c r="B48" s="75">
        <v>0</v>
      </c>
    </row>
    <row r="49" ht="21.9" customHeight="1" spans="1:2">
      <c r="A49" s="52" t="s">
        <v>160</v>
      </c>
      <c r="B49" s="75">
        <v>141</v>
      </c>
    </row>
    <row r="50" ht="21.9" customHeight="1" spans="1:2">
      <c r="A50" s="52" t="s">
        <v>161</v>
      </c>
      <c r="B50" s="75">
        <v>0</v>
      </c>
    </row>
    <row r="51" ht="21.9" customHeight="1" spans="1:2">
      <c r="A51" s="52" t="s">
        <v>162</v>
      </c>
      <c r="B51" s="154">
        <v>317</v>
      </c>
    </row>
    <row r="52" s="16" customFormat="1" ht="21.9" customHeight="1" spans="1:2">
      <c r="A52" s="55" t="s">
        <v>163</v>
      </c>
      <c r="B52" s="153">
        <f>SUM(B53:B73)</f>
        <v>9193</v>
      </c>
    </row>
    <row r="53" ht="21.9" customHeight="1" spans="1:2">
      <c r="A53" s="155" t="s">
        <v>164</v>
      </c>
      <c r="B53" s="109">
        <v>43</v>
      </c>
    </row>
    <row r="54" ht="21.9" customHeight="1" spans="1:2">
      <c r="A54" s="155" t="s">
        <v>165</v>
      </c>
      <c r="B54" s="109">
        <v>0</v>
      </c>
    </row>
    <row r="55" ht="21.9" customHeight="1" spans="1:2">
      <c r="A55" s="155" t="s">
        <v>166</v>
      </c>
      <c r="B55" s="109">
        <v>0</v>
      </c>
    </row>
    <row r="56" ht="21.9" customHeight="1" spans="1:2">
      <c r="A56" s="155" t="s">
        <v>167</v>
      </c>
      <c r="B56" s="109">
        <v>1</v>
      </c>
    </row>
    <row r="57" ht="21.9" customHeight="1" spans="1:2">
      <c r="A57" s="155" t="s">
        <v>168</v>
      </c>
      <c r="B57" s="109">
        <v>100</v>
      </c>
    </row>
    <row r="58" ht="21.9" customHeight="1" spans="1:2">
      <c r="A58" s="155" t="s">
        <v>169</v>
      </c>
      <c r="B58" s="109">
        <v>560</v>
      </c>
    </row>
    <row r="59" ht="21.9" customHeight="1" spans="1:2">
      <c r="A59" s="155" t="s">
        <v>170</v>
      </c>
      <c r="B59" s="109">
        <v>0</v>
      </c>
    </row>
    <row r="60" ht="21.9" customHeight="1" spans="1:2">
      <c r="A60" s="155" t="s">
        <v>171</v>
      </c>
      <c r="B60" s="109">
        <v>0</v>
      </c>
    </row>
    <row r="61" ht="21.9" customHeight="1" spans="1:2">
      <c r="A61" s="155" t="s">
        <v>172</v>
      </c>
      <c r="B61" s="109">
        <v>0</v>
      </c>
    </row>
    <row r="62" ht="21.9" customHeight="1" spans="1:2">
      <c r="A62" s="155" t="s">
        <v>173</v>
      </c>
      <c r="B62" s="109">
        <v>1124</v>
      </c>
    </row>
    <row r="63" ht="21.9" customHeight="1" spans="1:2">
      <c r="A63" s="155" t="s">
        <v>174</v>
      </c>
      <c r="B63" s="109">
        <v>362</v>
      </c>
    </row>
    <row r="64" ht="21.9" customHeight="1" spans="1:2">
      <c r="A64" s="155" t="s">
        <v>175</v>
      </c>
      <c r="B64" s="109">
        <v>866</v>
      </c>
    </row>
    <row r="65" ht="21.9" customHeight="1" spans="1:2">
      <c r="A65" s="155" t="s">
        <v>176</v>
      </c>
      <c r="B65" s="109">
        <v>1793</v>
      </c>
    </row>
    <row r="66" ht="21.9" customHeight="1" spans="1:2">
      <c r="A66" s="155" t="s">
        <v>177</v>
      </c>
      <c r="B66" s="109">
        <v>1779</v>
      </c>
    </row>
    <row r="67" ht="21.9" customHeight="1" spans="1:2">
      <c r="A67" s="155" t="s">
        <v>178</v>
      </c>
      <c r="B67" s="109">
        <v>1152</v>
      </c>
    </row>
    <row r="68" ht="21.9" customHeight="1" spans="1:2">
      <c r="A68" s="155" t="s">
        <v>179</v>
      </c>
      <c r="B68" s="109">
        <v>665</v>
      </c>
    </row>
    <row r="69" ht="21.9" customHeight="1" spans="1:2">
      <c r="A69" s="155" t="s">
        <v>180</v>
      </c>
      <c r="B69" s="109">
        <v>0</v>
      </c>
    </row>
    <row r="70" ht="21.9" customHeight="1" spans="1:2">
      <c r="A70" s="155" t="s">
        <v>181</v>
      </c>
      <c r="B70" s="109">
        <v>0</v>
      </c>
    </row>
    <row r="71" ht="21.9" customHeight="1" spans="1:2">
      <c r="A71" s="155" t="s">
        <v>182</v>
      </c>
      <c r="B71" s="109">
        <v>0</v>
      </c>
    </row>
    <row r="72" ht="21.9" customHeight="1" spans="1:2">
      <c r="A72" s="155" t="s">
        <v>183</v>
      </c>
      <c r="B72" s="109">
        <v>101</v>
      </c>
    </row>
    <row r="73" ht="13.5" customHeight="1" spans="1:2">
      <c r="A73" s="155" t="s">
        <v>184</v>
      </c>
      <c r="B73" s="109">
        <v>647</v>
      </c>
    </row>
  </sheetData>
  <sheetProtection insertHyperlinks="0" autoFilter="0"/>
  <mergeCells count="1">
    <mergeCell ref="A2:B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70"/>
  <sheetViews>
    <sheetView workbookViewId="0">
      <selection activeCell="A1" sqref="A1"/>
    </sheetView>
  </sheetViews>
  <sheetFormatPr defaultColWidth="9" defaultRowHeight="14.25" customHeight="1" outlineLevelCol="4"/>
  <cols>
    <col min="1" max="1" width="52.5" style="25" customWidth="1"/>
    <col min="2" max="2" width="18.5" style="80" customWidth="1"/>
    <col min="3" max="3" width="13.6666666666667" style="80" hidden="1" customWidth="1"/>
    <col min="4" max="4" width="17.8333333333333" style="80" customWidth="1"/>
    <col min="5" max="5" width="13.6666666666667" style="25" hidden="1" customWidth="1"/>
    <col min="6" max="40" width="9" style="25"/>
  </cols>
  <sheetData>
    <row r="1" ht="30" customHeight="1" spans="1:1">
      <c r="A1" s="16" t="s">
        <v>185</v>
      </c>
    </row>
    <row r="2" ht="60" customHeight="1" spans="1:5">
      <c r="A2" s="152" t="s">
        <v>186</v>
      </c>
      <c r="B2" s="72"/>
      <c r="C2" s="72"/>
      <c r="D2" s="72"/>
      <c r="E2" s="72"/>
    </row>
    <row r="3" ht="30" customHeight="1" spans="4:5">
      <c r="D3" s="80" t="s">
        <v>2</v>
      </c>
      <c r="E3" s="3" t="s">
        <v>2</v>
      </c>
    </row>
    <row r="4" s="35" customFormat="1" ht="50.1" customHeight="1" spans="1:5">
      <c r="A4" s="23" t="s">
        <v>3</v>
      </c>
      <c r="B4" s="19" t="s">
        <v>4</v>
      </c>
      <c r="C4" s="19" t="s">
        <v>187</v>
      </c>
      <c r="D4" s="19" t="s">
        <v>6</v>
      </c>
      <c r="E4" s="19" t="s">
        <v>7</v>
      </c>
    </row>
    <row r="5" s="16" customFormat="1" ht="32.1" customHeight="1" spans="1:5">
      <c r="A5" s="55" t="s">
        <v>188</v>
      </c>
      <c r="B5" s="23">
        <v>4511</v>
      </c>
      <c r="C5" s="23">
        <f>SUM(C6:C9)</f>
        <v>2965</v>
      </c>
      <c r="D5" s="23">
        <f>SUM(D6:D9)</f>
        <v>4683</v>
      </c>
      <c r="E5" s="55">
        <f t="shared" ref="E5:E68" si="0">IF(C5&lt;&gt;0,ROUND(D5/C5*100,2),0)</f>
        <v>157.94</v>
      </c>
    </row>
    <row r="6" ht="32.1" customHeight="1" spans="1:5">
      <c r="A6" s="52" t="s">
        <v>189</v>
      </c>
      <c r="B6" s="75">
        <v>3247</v>
      </c>
      <c r="C6" s="75">
        <v>1543</v>
      </c>
      <c r="D6" s="75">
        <v>2935</v>
      </c>
      <c r="E6" s="52">
        <f t="shared" si="0"/>
        <v>190.21</v>
      </c>
    </row>
    <row r="7" ht="32.1" customHeight="1" spans="1:5">
      <c r="A7" s="52" t="s">
        <v>190</v>
      </c>
      <c r="B7" s="75">
        <v>435</v>
      </c>
      <c r="C7" s="75">
        <v>394</v>
      </c>
      <c r="D7" s="75">
        <v>771</v>
      </c>
      <c r="E7" s="52">
        <f t="shared" si="0"/>
        <v>195.69</v>
      </c>
    </row>
    <row r="8" ht="32.1" customHeight="1" spans="1:5">
      <c r="A8" s="52" t="s">
        <v>191</v>
      </c>
      <c r="B8" s="75">
        <v>301</v>
      </c>
      <c r="C8" s="75">
        <v>216</v>
      </c>
      <c r="D8" s="75">
        <v>519</v>
      </c>
      <c r="E8" s="52">
        <f t="shared" si="0"/>
        <v>240.28</v>
      </c>
    </row>
    <row r="9" ht="32.1" customHeight="1" spans="1:5">
      <c r="A9" s="52" t="s">
        <v>192</v>
      </c>
      <c r="B9" s="75">
        <v>528</v>
      </c>
      <c r="C9" s="75">
        <v>812</v>
      </c>
      <c r="D9" s="75">
        <v>458</v>
      </c>
      <c r="E9" s="52">
        <f t="shared" si="0"/>
        <v>56.4</v>
      </c>
    </row>
    <row r="10" s="16" customFormat="1" ht="32.1" customHeight="1" spans="1:5">
      <c r="A10" s="55" t="s">
        <v>193</v>
      </c>
      <c r="B10" s="23">
        <v>13607</v>
      </c>
      <c r="C10" s="23">
        <f>SUM(C11:C20)</f>
        <v>17418</v>
      </c>
      <c r="D10" s="23">
        <f>SUM(D11:D20)</f>
        <v>19164</v>
      </c>
      <c r="E10" s="55">
        <f t="shared" si="0"/>
        <v>110.02</v>
      </c>
    </row>
    <row r="11" ht="32.1" customHeight="1" spans="1:5">
      <c r="A11" s="52" t="s">
        <v>194</v>
      </c>
      <c r="B11" s="75">
        <v>2999</v>
      </c>
      <c r="C11" s="75">
        <v>3157</v>
      </c>
      <c r="D11" s="75">
        <v>3566</v>
      </c>
      <c r="E11" s="52">
        <f t="shared" si="0"/>
        <v>112.96</v>
      </c>
    </row>
    <row r="12" ht="32.1" customHeight="1" spans="1:5">
      <c r="A12" s="52" t="s">
        <v>195</v>
      </c>
      <c r="B12" s="75">
        <v>26</v>
      </c>
      <c r="C12" s="75">
        <v>57</v>
      </c>
      <c r="D12" s="75">
        <v>32</v>
      </c>
      <c r="E12" s="52">
        <f t="shared" si="0"/>
        <v>56.14</v>
      </c>
    </row>
    <row r="13" ht="32.1" customHeight="1" spans="1:5">
      <c r="A13" s="52" t="s">
        <v>196</v>
      </c>
      <c r="B13" s="75">
        <v>263</v>
      </c>
      <c r="C13" s="75">
        <v>112</v>
      </c>
      <c r="D13" s="75">
        <v>96</v>
      </c>
      <c r="E13" s="52">
        <f t="shared" si="0"/>
        <v>85.71</v>
      </c>
    </row>
    <row r="14" ht="32.1" customHeight="1" spans="1:5">
      <c r="A14" s="52" t="s">
        <v>197</v>
      </c>
      <c r="B14" s="75">
        <v>51</v>
      </c>
      <c r="C14" s="75">
        <v>249</v>
      </c>
      <c r="D14" s="75">
        <v>5</v>
      </c>
      <c r="E14" s="52">
        <f t="shared" si="0"/>
        <v>2.01</v>
      </c>
    </row>
    <row r="15" ht="32.1" customHeight="1" spans="1:5">
      <c r="A15" s="52" t="s">
        <v>198</v>
      </c>
      <c r="B15" s="75">
        <v>6355</v>
      </c>
      <c r="C15" s="75">
        <v>5035</v>
      </c>
      <c r="D15" s="75">
        <v>6281</v>
      </c>
      <c r="E15" s="52">
        <f t="shared" si="0"/>
        <v>124.75</v>
      </c>
    </row>
    <row r="16" ht="32.1" customHeight="1" spans="1:5">
      <c r="A16" s="52" t="s">
        <v>199</v>
      </c>
      <c r="B16" s="75">
        <v>81</v>
      </c>
      <c r="C16" s="75">
        <v>36</v>
      </c>
      <c r="D16" s="75">
        <v>79</v>
      </c>
      <c r="E16" s="52">
        <f t="shared" si="0"/>
        <v>219.44</v>
      </c>
    </row>
    <row r="17" ht="32.1" customHeight="1" spans="1:5">
      <c r="A17" s="52" t="s">
        <v>200</v>
      </c>
      <c r="B17" s="75">
        <v>3</v>
      </c>
      <c r="C17" s="75">
        <v>5</v>
      </c>
      <c r="D17" s="75">
        <v>0</v>
      </c>
      <c r="E17" s="52">
        <f t="shared" si="0"/>
        <v>0</v>
      </c>
    </row>
    <row r="18" ht="32.1" customHeight="1" spans="1:5">
      <c r="A18" s="52" t="s">
        <v>201</v>
      </c>
      <c r="B18" s="75">
        <v>214</v>
      </c>
      <c r="C18" s="75">
        <v>72</v>
      </c>
      <c r="D18" s="75">
        <v>160</v>
      </c>
      <c r="E18" s="52">
        <f t="shared" si="0"/>
        <v>222.22</v>
      </c>
    </row>
    <row r="19" ht="32.1" customHeight="1" spans="1:5">
      <c r="A19" s="52" t="s">
        <v>202</v>
      </c>
      <c r="B19" s="75">
        <v>223</v>
      </c>
      <c r="C19" s="75">
        <v>3569</v>
      </c>
      <c r="D19" s="75">
        <v>124</v>
      </c>
      <c r="E19" s="52">
        <f t="shared" si="0"/>
        <v>3.47</v>
      </c>
    </row>
    <row r="20" ht="32.1" customHeight="1" spans="1:5">
      <c r="A20" s="52" t="s">
        <v>203</v>
      </c>
      <c r="B20" s="75">
        <v>3392</v>
      </c>
      <c r="C20" s="75">
        <v>5126</v>
      </c>
      <c r="D20" s="75">
        <v>8821</v>
      </c>
      <c r="E20" s="52">
        <f t="shared" si="0"/>
        <v>172.08</v>
      </c>
    </row>
    <row r="21" s="16" customFormat="1" ht="32.1" customHeight="1" spans="1:5">
      <c r="A21" s="55" t="s">
        <v>204</v>
      </c>
      <c r="B21" s="23">
        <v>3883</v>
      </c>
      <c r="C21" s="23">
        <f>SUM(C22:C28)</f>
        <v>25006</v>
      </c>
      <c r="D21" s="23">
        <f>SUM(D22:D28)</f>
        <v>22926</v>
      </c>
      <c r="E21" s="55">
        <f t="shared" si="0"/>
        <v>91.68</v>
      </c>
    </row>
    <row r="22" ht="32.1" customHeight="1" spans="1:5">
      <c r="A22" s="52" t="s">
        <v>205</v>
      </c>
      <c r="B22" s="75">
        <v>1788</v>
      </c>
      <c r="C22" s="75">
        <v>10985</v>
      </c>
      <c r="D22" s="75">
        <v>2559</v>
      </c>
      <c r="E22" s="52">
        <f t="shared" si="0"/>
        <v>23.3</v>
      </c>
    </row>
    <row r="23" ht="32.1" customHeight="1" spans="1:5">
      <c r="A23" s="52" t="s">
        <v>206</v>
      </c>
      <c r="B23" s="75">
        <v>1064</v>
      </c>
      <c r="C23" s="75">
        <v>10283</v>
      </c>
      <c r="D23" s="75">
        <v>17466</v>
      </c>
      <c r="E23" s="52">
        <f t="shared" si="0"/>
        <v>169.85</v>
      </c>
    </row>
    <row r="24" ht="32.1" customHeight="1" spans="1:5">
      <c r="A24" s="52" t="s">
        <v>207</v>
      </c>
      <c r="B24" s="75">
        <v>156</v>
      </c>
      <c r="C24" s="75">
        <v>10</v>
      </c>
      <c r="D24" s="75">
        <v>0</v>
      </c>
      <c r="E24" s="52">
        <f t="shared" si="0"/>
        <v>0</v>
      </c>
    </row>
    <row r="25" ht="32.1" customHeight="1" spans="1:5">
      <c r="A25" s="52" t="s">
        <v>208</v>
      </c>
      <c r="B25" s="75">
        <v>350</v>
      </c>
      <c r="C25" s="75"/>
      <c r="D25" s="75">
        <v>350</v>
      </c>
      <c r="E25" s="52">
        <f t="shared" si="0"/>
        <v>0</v>
      </c>
    </row>
    <row r="26" ht="32.1" customHeight="1" spans="1:5">
      <c r="A26" s="52" t="s">
        <v>209</v>
      </c>
      <c r="B26" s="75">
        <v>474</v>
      </c>
      <c r="C26" s="75">
        <v>592</v>
      </c>
      <c r="D26" s="75">
        <v>469</v>
      </c>
      <c r="E26" s="52">
        <f t="shared" si="0"/>
        <v>79.22</v>
      </c>
    </row>
    <row r="27" ht="32.1" customHeight="1" spans="1:5">
      <c r="A27" s="52" t="s">
        <v>210</v>
      </c>
      <c r="B27" s="75"/>
      <c r="C27" s="75"/>
      <c r="D27" s="75">
        <v>1959</v>
      </c>
      <c r="E27" s="52">
        <f t="shared" si="0"/>
        <v>0</v>
      </c>
    </row>
    <row r="28" ht="32.1" customHeight="1" spans="1:5">
      <c r="A28" s="52" t="s">
        <v>211</v>
      </c>
      <c r="B28" s="75">
        <v>51</v>
      </c>
      <c r="C28" s="75">
        <v>3136</v>
      </c>
      <c r="D28" s="75">
        <v>123</v>
      </c>
      <c r="E28" s="52">
        <f t="shared" si="0"/>
        <v>3.92</v>
      </c>
    </row>
    <row r="29" s="16" customFormat="1" ht="32.1" customHeight="1" spans="1:5">
      <c r="A29" s="55" t="s">
        <v>212</v>
      </c>
      <c r="B29" s="23">
        <v>0</v>
      </c>
      <c r="C29" s="23">
        <f>SUM(C30:C35)</f>
        <v>31448</v>
      </c>
      <c r="D29" s="23">
        <f>SUM(D30:D35)</f>
        <v>980</v>
      </c>
      <c r="E29" s="55">
        <f t="shared" si="0"/>
        <v>3.12</v>
      </c>
    </row>
    <row r="30" ht="32.1" customHeight="1" spans="1:5">
      <c r="A30" s="52" t="s">
        <v>205</v>
      </c>
      <c r="B30" s="75"/>
      <c r="C30" s="75">
        <v>30357</v>
      </c>
      <c r="D30" s="75">
        <v>100</v>
      </c>
      <c r="E30" s="52">
        <f t="shared" si="0"/>
        <v>0.33</v>
      </c>
    </row>
    <row r="31" ht="32.1" customHeight="1" spans="1:5">
      <c r="A31" s="52" t="s">
        <v>206</v>
      </c>
      <c r="B31" s="75"/>
      <c r="C31" s="75">
        <v>1091</v>
      </c>
      <c r="D31" s="75">
        <v>300</v>
      </c>
      <c r="E31" s="52">
        <f t="shared" si="0"/>
        <v>27.5</v>
      </c>
    </row>
    <row r="32" ht="32.1" customHeight="1" spans="1:5">
      <c r="A32" s="52" t="s">
        <v>207</v>
      </c>
      <c r="B32" s="75"/>
      <c r="C32" s="75"/>
      <c r="D32" s="75">
        <v>0</v>
      </c>
      <c r="E32" s="52">
        <f t="shared" si="0"/>
        <v>0</v>
      </c>
    </row>
    <row r="33" ht="32.1" customHeight="1" spans="1:5">
      <c r="A33" s="52" t="s">
        <v>209</v>
      </c>
      <c r="B33" s="75"/>
      <c r="C33" s="75"/>
      <c r="D33" s="75">
        <v>0</v>
      </c>
      <c r="E33" s="52">
        <f t="shared" si="0"/>
        <v>0</v>
      </c>
    </row>
    <row r="34" ht="32.1" customHeight="1" spans="1:5">
      <c r="A34" s="52" t="s">
        <v>210</v>
      </c>
      <c r="B34" s="75"/>
      <c r="C34" s="75"/>
      <c r="D34" s="75">
        <v>0</v>
      </c>
      <c r="E34" s="52">
        <f t="shared" si="0"/>
        <v>0</v>
      </c>
    </row>
    <row r="35" ht="32.1" customHeight="1" spans="1:5">
      <c r="A35" s="52" t="s">
        <v>211</v>
      </c>
      <c r="B35" s="75"/>
      <c r="C35" s="75"/>
      <c r="D35" s="75">
        <v>580</v>
      </c>
      <c r="E35" s="52">
        <f t="shared" si="0"/>
        <v>0</v>
      </c>
    </row>
    <row r="36" s="16" customFormat="1" ht="32.1" customHeight="1" spans="1:5">
      <c r="A36" s="55" t="s">
        <v>213</v>
      </c>
      <c r="B36" s="23">
        <v>9265</v>
      </c>
      <c r="C36" s="23">
        <f>SUM(C37:C39)</f>
        <v>23326</v>
      </c>
      <c r="D36" s="23">
        <f>SUM(D37:D39)</f>
        <v>10075</v>
      </c>
      <c r="E36" s="55">
        <f t="shared" si="0"/>
        <v>43.19</v>
      </c>
    </row>
    <row r="37" ht="32.1" customHeight="1" spans="1:5">
      <c r="A37" s="52" t="s">
        <v>214</v>
      </c>
      <c r="B37" s="75">
        <v>8306</v>
      </c>
      <c r="C37" s="75">
        <v>12559</v>
      </c>
      <c r="D37" s="75">
        <v>8772</v>
      </c>
      <c r="E37" s="52">
        <f t="shared" si="0"/>
        <v>69.85</v>
      </c>
    </row>
    <row r="38" ht="32.1" customHeight="1" spans="1:5">
      <c r="A38" s="52" t="s">
        <v>215</v>
      </c>
      <c r="B38" s="75">
        <v>959</v>
      </c>
      <c r="C38" s="75">
        <v>10767</v>
      </c>
      <c r="D38" s="75">
        <v>1286</v>
      </c>
      <c r="E38" s="52">
        <f t="shared" si="0"/>
        <v>11.94</v>
      </c>
    </row>
    <row r="39" ht="32.1" customHeight="1" spans="1:5">
      <c r="A39" s="52" t="s">
        <v>216</v>
      </c>
      <c r="B39" s="75"/>
      <c r="C39" s="75"/>
      <c r="D39" s="75">
        <v>17</v>
      </c>
      <c r="E39" s="52">
        <f t="shared" si="0"/>
        <v>0</v>
      </c>
    </row>
    <row r="40" s="16" customFormat="1" ht="32.1" customHeight="1" spans="1:5">
      <c r="A40" s="55" t="s">
        <v>217</v>
      </c>
      <c r="B40" s="23">
        <v>66</v>
      </c>
      <c r="C40" s="23">
        <f>SUM(C41:C42)</f>
        <v>6851</v>
      </c>
      <c r="D40" s="23">
        <f>SUM(D41:D42)</f>
        <v>2</v>
      </c>
      <c r="E40" s="55">
        <f t="shared" si="0"/>
        <v>0.03</v>
      </c>
    </row>
    <row r="41" ht="32.1" customHeight="1" spans="1:5">
      <c r="A41" s="52" t="s">
        <v>218</v>
      </c>
      <c r="B41" s="75">
        <v>66</v>
      </c>
      <c r="C41" s="75">
        <v>6062</v>
      </c>
      <c r="D41" s="75">
        <v>2</v>
      </c>
      <c r="E41" s="52">
        <f t="shared" si="0"/>
        <v>0.03</v>
      </c>
    </row>
    <row r="42" ht="32.1" customHeight="1" spans="1:5">
      <c r="A42" s="52" t="s">
        <v>219</v>
      </c>
      <c r="B42" s="75"/>
      <c r="C42" s="75">
        <v>789</v>
      </c>
      <c r="D42" s="75"/>
      <c r="E42" s="52">
        <f t="shared" si="0"/>
        <v>0</v>
      </c>
    </row>
    <row r="43" s="16" customFormat="1" ht="32.1" customHeight="1" spans="1:5">
      <c r="A43" s="55" t="s">
        <v>220</v>
      </c>
      <c r="B43" s="23">
        <v>807</v>
      </c>
      <c r="C43" s="23">
        <f>SUM(C44:C46)</f>
        <v>6939</v>
      </c>
      <c r="D43" s="23">
        <f>SUM(D44:D46)</f>
        <v>6602</v>
      </c>
      <c r="E43" s="55">
        <f t="shared" si="0"/>
        <v>95.14</v>
      </c>
    </row>
    <row r="44" ht="32.1" customHeight="1" spans="1:5">
      <c r="A44" s="52" t="s">
        <v>221</v>
      </c>
      <c r="B44" s="75"/>
      <c r="C44" s="75">
        <v>6520</v>
      </c>
      <c r="D44" s="75">
        <v>2410</v>
      </c>
      <c r="E44" s="52">
        <f t="shared" si="0"/>
        <v>36.96</v>
      </c>
    </row>
    <row r="45" ht="32.1" customHeight="1" spans="1:5">
      <c r="A45" s="52" t="s">
        <v>222</v>
      </c>
      <c r="B45" s="75"/>
      <c r="C45" s="75">
        <v>7</v>
      </c>
      <c r="D45" s="75">
        <v>299</v>
      </c>
      <c r="E45" s="52">
        <f t="shared" si="0"/>
        <v>4271.43</v>
      </c>
    </row>
    <row r="46" ht="32.1" customHeight="1" spans="1:5">
      <c r="A46" s="52" t="s">
        <v>223</v>
      </c>
      <c r="B46" s="75">
        <v>807</v>
      </c>
      <c r="C46" s="75">
        <v>412</v>
      </c>
      <c r="D46" s="75">
        <v>3893</v>
      </c>
      <c r="E46" s="52">
        <f t="shared" si="0"/>
        <v>944.9</v>
      </c>
    </row>
    <row r="47" s="16" customFormat="1" ht="32.1" customHeight="1" spans="1:5">
      <c r="A47" s="55" t="s">
        <v>224</v>
      </c>
      <c r="B47" s="23">
        <v>0</v>
      </c>
      <c r="C47" s="23">
        <f>SUM(C48:C49)</f>
        <v>0</v>
      </c>
      <c r="D47" s="23">
        <f>SUM(D48:D49)</f>
        <v>0</v>
      </c>
      <c r="E47" s="55">
        <f t="shared" si="0"/>
        <v>0</v>
      </c>
    </row>
    <row r="48" ht="32.1" customHeight="1" spans="1:5">
      <c r="A48" s="52" t="s">
        <v>225</v>
      </c>
      <c r="B48" s="75"/>
      <c r="C48" s="75"/>
      <c r="D48" s="75"/>
      <c r="E48" s="52">
        <f t="shared" si="0"/>
        <v>0</v>
      </c>
    </row>
    <row r="49" ht="32.1" customHeight="1" spans="1:5">
      <c r="A49" s="52" t="s">
        <v>226</v>
      </c>
      <c r="B49" s="75"/>
      <c r="C49" s="75"/>
      <c r="D49" s="75"/>
      <c r="E49" s="52">
        <f t="shared" si="0"/>
        <v>0</v>
      </c>
    </row>
    <row r="50" s="16" customFormat="1" ht="32.1" customHeight="1" spans="1:5">
      <c r="A50" s="55" t="s">
        <v>227</v>
      </c>
      <c r="B50" s="23">
        <v>3534</v>
      </c>
      <c r="C50" s="23">
        <f>SUM(C51:C55)</f>
        <v>3767</v>
      </c>
      <c r="D50" s="23">
        <f>SUM(D51:D55)</f>
        <v>8776</v>
      </c>
      <c r="E50" s="55">
        <f t="shared" si="0"/>
        <v>232.97</v>
      </c>
    </row>
    <row r="51" ht="32.1" customHeight="1" spans="1:5">
      <c r="A51" s="52" t="s">
        <v>228</v>
      </c>
      <c r="B51" s="75">
        <v>3074</v>
      </c>
      <c r="C51" s="75">
        <v>2664</v>
      </c>
      <c r="D51" s="75">
        <v>5112</v>
      </c>
      <c r="E51" s="52">
        <f t="shared" si="0"/>
        <v>191.89</v>
      </c>
    </row>
    <row r="52" ht="32.1" customHeight="1" spans="1:5">
      <c r="A52" s="151" t="s">
        <v>229</v>
      </c>
      <c r="B52" s="75">
        <v>30</v>
      </c>
      <c r="C52" s="75">
        <v>10</v>
      </c>
      <c r="D52" s="75">
        <v>64</v>
      </c>
      <c r="E52" s="52">
        <f t="shared" si="0"/>
        <v>640</v>
      </c>
    </row>
    <row r="53" ht="32.1" customHeight="1" spans="1:5">
      <c r="A53" s="52" t="s">
        <v>230</v>
      </c>
      <c r="B53" s="75">
        <v>10</v>
      </c>
      <c r="C53" s="75">
        <v>11</v>
      </c>
      <c r="D53" s="75">
        <v>1058</v>
      </c>
      <c r="E53" s="52">
        <f t="shared" si="0"/>
        <v>9618.18</v>
      </c>
    </row>
    <row r="54" ht="32.1" customHeight="1" spans="1:5">
      <c r="A54" s="52" t="s">
        <v>231</v>
      </c>
      <c r="B54" s="75"/>
      <c r="C54" s="75">
        <v>59</v>
      </c>
      <c r="D54" s="75">
        <v>179</v>
      </c>
      <c r="E54" s="52">
        <f t="shared" si="0"/>
        <v>303.39</v>
      </c>
    </row>
    <row r="55" ht="32.1" customHeight="1" spans="1:5">
      <c r="A55" s="52" t="s">
        <v>232</v>
      </c>
      <c r="B55" s="75">
        <v>420</v>
      </c>
      <c r="C55" s="75">
        <v>1023</v>
      </c>
      <c r="D55" s="75">
        <v>2363</v>
      </c>
      <c r="E55" s="52">
        <f t="shared" si="0"/>
        <v>230.99</v>
      </c>
    </row>
    <row r="56" s="16" customFormat="1" ht="32.1" customHeight="1" spans="1:5">
      <c r="A56" s="55" t="s">
        <v>233</v>
      </c>
      <c r="B56" s="23">
        <v>278</v>
      </c>
      <c r="C56" s="23">
        <f>SUM(C57:C58)</f>
        <v>3032</v>
      </c>
      <c r="D56" s="23">
        <f>SUM(D57:D58)</f>
        <v>257</v>
      </c>
      <c r="E56" s="55">
        <f t="shared" si="0"/>
        <v>8.48</v>
      </c>
    </row>
    <row r="57" ht="32.1" customHeight="1" spans="1:5">
      <c r="A57" s="52" t="s">
        <v>234</v>
      </c>
      <c r="B57" s="75">
        <v>278</v>
      </c>
      <c r="C57" s="75">
        <v>3032</v>
      </c>
      <c r="D57" s="75">
        <v>257</v>
      </c>
      <c r="E57" s="52">
        <f t="shared" si="0"/>
        <v>8.48</v>
      </c>
    </row>
    <row r="58" ht="32.1" customHeight="1" spans="1:5">
      <c r="A58" s="52" t="s">
        <v>235</v>
      </c>
      <c r="B58" s="75"/>
      <c r="C58" s="75"/>
      <c r="D58" s="75"/>
      <c r="E58" s="52">
        <f t="shared" si="0"/>
        <v>0</v>
      </c>
    </row>
    <row r="59" s="16" customFormat="1" ht="32.1" customHeight="1" spans="1:5">
      <c r="A59" s="55" t="s">
        <v>236</v>
      </c>
      <c r="B59" s="23">
        <v>6080</v>
      </c>
      <c r="C59" s="23">
        <f>SUM(C60:C63)</f>
        <v>2099</v>
      </c>
      <c r="D59" s="23">
        <f>SUM(D60:D63)</f>
        <v>3841</v>
      </c>
      <c r="E59" s="55">
        <f t="shared" si="0"/>
        <v>182.99</v>
      </c>
    </row>
    <row r="60" ht="32.1" customHeight="1" spans="1:5">
      <c r="A60" s="52" t="s">
        <v>237</v>
      </c>
      <c r="B60" s="75">
        <v>6000</v>
      </c>
      <c r="C60" s="75">
        <v>2099</v>
      </c>
      <c r="D60" s="75">
        <v>3817</v>
      </c>
      <c r="E60" s="52">
        <f t="shared" si="0"/>
        <v>181.85</v>
      </c>
    </row>
    <row r="61" ht="32.1" customHeight="1" spans="1:5">
      <c r="A61" s="52" t="s">
        <v>238</v>
      </c>
      <c r="B61" s="75"/>
      <c r="C61" s="75"/>
      <c r="D61" s="75">
        <v>0</v>
      </c>
      <c r="E61" s="52">
        <f t="shared" si="0"/>
        <v>0</v>
      </c>
    </row>
    <row r="62" ht="32.1" customHeight="1" spans="1:5">
      <c r="A62" s="52" t="s">
        <v>239</v>
      </c>
      <c r="B62" s="75">
        <v>80</v>
      </c>
      <c r="C62" s="75"/>
      <c r="D62" s="75">
        <v>24</v>
      </c>
      <c r="E62" s="52">
        <f t="shared" si="0"/>
        <v>0</v>
      </c>
    </row>
    <row r="63" ht="32.1" customHeight="1" spans="1:5">
      <c r="A63" s="52" t="s">
        <v>240</v>
      </c>
      <c r="B63" s="75"/>
      <c r="C63" s="75"/>
      <c r="D63" s="75">
        <v>0</v>
      </c>
      <c r="E63" s="52">
        <f t="shared" si="0"/>
        <v>0</v>
      </c>
    </row>
    <row r="64" s="16" customFormat="1" ht="32.1" customHeight="1" spans="1:5">
      <c r="A64" s="55" t="s">
        <v>241</v>
      </c>
      <c r="B64" s="23">
        <v>4613</v>
      </c>
      <c r="C64" s="23">
        <f>SUM(C65:C68)</f>
        <v>237</v>
      </c>
      <c r="D64" s="23">
        <f>SUM(D65:D68)</f>
        <v>555</v>
      </c>
      <c r="E64" s="55">
        <f t="shared" si="0"/>
        <v>234.18</v>
      </c>
    </row>
    <row r="65" ht="32.1" customHeight="1" spans="1:5">
      <c r="A65" s="52" t="s">
        <v>242</v>
      </c>
      <c r="B65" s="75">
        <v>1800</v>
      </c>
      <c r="C65" s="75"/>
      <c r="D65" s="75">
        <v>0</v>
      </c>
      <c r="E65" s="52">
        <f t="shared" si="0"/>
        <v>0</v>
      </c>
    </row>
    <row r="66" ht="32.1" customHeight="1" spans="1:5">
      <c r="A66" s="52" t="s">
        <v>243</v>
      </c>
      <c r="B66" s="75">
        <v>2813</v>
      </c>
      <c r="C66" s="75"/>
      <c r="D66" s="75">
        <v>0</v>
      </c>
      <c r="E66" s="52">
        <f t="shared" si="0"/>
        <v>0</v>
      </c>
    </row>
    <row r="67" ht="32.1" customHeight="1" spans="1:5">
      <c r="A67" s="151" t="s">
        <v>244</v>
      </c>
      <c r="B67" s="75">
        <v>0</v>
      </c>
      <c r="C67" s="75"/>
      <c r="D67" s="75">
        <v>0</v>
      </c>
      <c r="E67" s="52">
        <f t="shared" si="0"/>
        <v>0</v>
      </c>
    </row>
    <row r="68" ht="32.1" customHeight="1" spans="1:5">
      <c r="A68" s="52" t="s">
        <v>245</v>
      </c>
      <c r="B68" s="75"/>
      <c r="C68" s="75">
        <v>237</v>
      </c>
      <c r="D68" s="75">
        <v>555</v>
      </c>
      <c r="E68" s="52">
        <f t="shared" si="0"/>
        <v>234.18</v>
      </c>
    </row>
    <row r="69" ht="32.1" customHeight="1" spans="1:5">
      <c r="A69" s="52"/>
      <c r="B69" s="75"/>
      <c r="C69" s="75"/>
      <c r="D69" s="75"/>
      <c r="E69" s="52"/>
    </row>
    <row r="70" ht="32.1" customHeight="1" spans="1:5">
      <c r="A70" s="23" t="s">
        <v>246</v>
      </c>
      <c r="B70" s="23">
        <f>B5+B10+B21+B29+B36+B40+B43+B47+B50+B56+B59+B64</f>
        <v>46644</v>
      </c>
      <c r="C70" s="23">
        <f>C5+C10+C21+C29+C36+C40+C43+C47+C50+C56+C59+C64</f>
        <v>123088</v>
      </c>
      <c r="D70" s="23">
        <f>D5+D10+D21+D29+D36+D40+D43+D47+D50+D56+D59+D64</f>
        <v>77861</v>
      </c>
      <c r="E70" s="55">
        <f>IF(C70&lt;&gt;0,ROUND(D70/C70*100,2),0)</f>
        <v>63.26</v>
      </c>
    </row>
  </sheetData>
  <sheetProtection insertHyperlinks="0" autoFilter="0"/>
  <mergeCells count="1">
    <mergeCell ref="A2:E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34"/>
  <sheetViews>
    <sheetView workbookViewId="0">
      <selection activeCell="A1" sqref="A1"/>
    </sheetView>
  </sheetViews>
  <sheetFormatPr defaultColWidth="9" defaultRowHeight="14.25" customHeight="1"/>
  <cols>
    <col min="1" max="1" width="40.6666666666667" style="25" customWidth="1"/>
    <col min="2" max="3" width="12.6666666666667" style="25" customWidth="1"/>
    <col min="4" max="4" width="12.6666666666667" style="80" customWidth="1"/>
    <col min="5" max="5" width="12.6666666666667" style="25" customWidth="1"/>
    <col min="6" max="9" width="12.6666666666667" style="25" hidden="1" customWidth="1"/>
    <col min="10" max="10" width="12.6666666666667" style="25" customWidth="1"/>
    <col min="11" max="11" width="12.6666666666667" style="25" hidden="1" customWidth="1"/>
    <col min="12" max="40" width="9" style="25"/>
  </cols>
  <sheetData>
    <row r="1" s="25" customFormat="1" ht="30" customHeight="1" spans="1:4">
      <c r="A1" s="16" t="s">
        <v>247</v>
      </c>
      <c r="D1" s="80"/>
    </row>
    <row r="2" s="25" customFormat="1" ht="50.1" customHeight="1" spans="1:11">
      <c r="A2" s="40" t="s">
        <v>248</v>
      </c>
      <c r="B2" s="40"/>
      <c r="C2" s="40"/>
      <c r="D2" s="40"/>
      <c r="E2" s="40"/>
      <c r="F2" s="40"/>
      <c r="G2" s="40"/>
      <c r="H2" s="40"/>
      <c r="I2" s="40"/>
      <c r="J2" s="40"/>
      <c r="K2" s="40"/>
    </row>
    <row r="3" s="25" customFormat="1" ht="30" customHeight="1" spans="4:11">
      <c r="D3" s="80"/>
      <c r="J3" s="3" t="s">
        <v>2</v>
      </c>
      <c r="K3" s="3"/>
    </row>
    <row r="4" s="35" customFormat="1" ht="39.9" customHeight="1" spans="1:11">
      <c r="A4" s="23" t="s">
        <v>3</v>
      </c>
      <c r="B4" s="19" t="s">
        <v>4</v>
      </c>
      <c r="C4" s="19" t="s">
        <v>5</v>
      </c>
      <c r="D4" s="19" t="s">
        <v>6</v>
      </c>
      <c r="E4" s="19" t="s">
        <v>7</v>
      </c>
      <c r="F4" s="19" t="s">
        <v>8</v>
      </c>
      <c r="G4" s="19" t="s">
        <v>9</v>
      </c>
      <c r="H4" s="19" t="s">
        <v>10</v>
      </c>
      <c r="I4" s="19" t="s">
        <v>11</v>
      </c>
      <c r="J4" s="19" t="s">
        <v>12</v>
      </c>
      <c r="K4" s="23" t="s">
        <v>13</v>
      </c>
    </row>
    <row r="5" s="16" customFormat="1" ht="24.9" customHeight="1" spans="1:11">
      <c r="A5" s="55" t="s">
        <v>14</v>
      </c>
      <c r="B5" s="77">
        <f>SUM(B6:B22)</f>
        <v>46022</v>
      </c>
      <c r="C5" s="77">
        <f>SUM(C6:C22)</f>
        <v>0</v>
      </c>
      <c r="D5" s="77">
        <v>25342</v>
      </c>
      <c r="E5" s="55">
        <f>IF(C5&lt;&gt;0,ROUND(D5/C5*100,2),0)</f>
        <v>0</v>
      </c>
      <c r="F5" s="77">
        <f>SUM(F6:F22)</f>
        <v>27205</v>
      </c>
      <c r="G5" s="77">
        <f>SUM(G6:G22)</f>
        <v>0</v>
      </c>
      <c r="H5" s="77">
        <f>SUM(H6:H22)</f>
        <v>27205</v>
      </c>
      <c r="I5" s="55">
        <f>ROUND(IF(F5&lt;&gt;0,(D5-F5)/F5*100,0),2)</f>
        <v>-6.85</v>
      </c>
      <c r="J5" s="147"/>
      <c r="K5" s="148"/>
    </row>
    <row r="6" s="25" customFormat="1" ht="24.9" customHeight="1" spans="1:11">
      <c r="A6" s="52" t="s">
        <v>15</v>
      </c>
      <c r="B6" s="81">
        <f>SUM(B7:B22)</f>
        <v>23011</v>
      </c>
      <c r="C6" s="78"/>
      <c r="D6" s="83">
        <v>4745</v>
      </c>
      <c r="E6" s="52">
        <f>IF(C6&lt;&gt;0,ROUND((D6+D7)/(C6+C7)*100,2),0)</f>
        <v>0</v>
      </c>
      <c r="F6" s="78">
        <v>5398</v>
      </c>
      <c r="G6" s="78"/>
      <c r="H6" s="78">
        <f t="shared" ref="H6:H22" si="0">F6+G6</f>
        <v>5398</v>
      </c>
      <c r="I6" s="149">
        <f>ROUND(IF(F6&lt;&gt;0,(D6-F6+D7-F7)/(F6+F7)*100,0),2)</f>
        <v>-18.19</v>
      </c>
      <c r="J6" s="150"/>
      <c r="K6" s="151"/>
    </row>
    <row r="7" s="25" customFormat="1" ht="24.9" customHeight="1" spans="1:11">
      <c r="A7" s="52" t="s">
        <v>16</v>
      </c>
      <c r="B7" s="75">
        <v>5580</v>
      </c>
      <c r="C7" s="78"/>
      <c r="D7" s="83"/>
      <c r="E7" s="52"/>
      <c r="F7" s="78">
        <v>402</v>
      </c>
      <c r="G7" s="78"/>
      <c r="H7" s="78">
        <f t="shared" si="0"/>
        <v>402</v>
      </c>
      <c r="I7" s="149"/>
      <c r="J7" s="150"/>
      <c r="K7" s="151"/>
    </row>
    <row r="8" s="25" customFormat="1" ht="24.9" customHeight="1" spans="1:11">
      <c r="A8" s="52" t="s">
        <v>17</v>
      </c>
      <c r="B8" s="75">
        <v>1535</v>
      </c>
      <c r="C8" s="78"/>
      <c r="D8" s="134">
        <f>SUM(D9:D25,D29:D34,D38,D43:D44,D48:D54,D71:D72,D75:D77,D82,D87,D92,D97,D102,D107,D112,D117,D122,D127)</f>
        <v>82049</v>
      </c>
      <c r="E8" s="52">
        <f>IF(C8&lt;&gt;0,ROUND(D8/C8*100,2),0)</f>
        <v>0</v>
      </c>
      <c r="F8" s="78">
        <v>1553</v>
      </c>
      <c r="G8" s="78"/>
      <c r="H8" s="78">
        <f t="shared" si="0"/>
        <v>1553</v>
      </c>
      <c r="I8" s="52">
        <f t="shared" ref="I8:I31" si="1">ROUND(IF(F8&lt;&gt;0,(D8-F8)/F8*100,0),2)</f>
        <v>5183.26</v>
      </c>
      <c r="J8" s="150"/>
      <c r="K8" s="151"/>
    </row>
    <row r="9" s="25" customFormat="1" ht="24.9" customHeight="1" spans="1:11">
      <c r="A9" s="52" t="s">
        <v>18</v>
      </c>
      <c r="B9" s="83"/>
      <c r="C9" s="78"/>
      <c r="D9" s="83"/>
      <c r="E9" s="52"/>
      <c r="F9" s="78"/>
      <c r="G9" s="78"/>
      <c r="H9" s="78">
        <f t="shared" si="0"/>
        <v>0</v>
      </c>
      <c r="I9" s="52">
        <f t="shared" si="1"/>
        <v>0</v>
      </c>
      <c r="J9" s="150"/>
      <c r="K9" s="151"/>
    </row>
    <row r="10" s="25" customFormat="1" ht="24.9" customHeight="1" spans="1:11">
      <c r="A10" s="52" t="s">
        <v>19</v>
      </c>
      <c r="B10" s="75">
        <v>205</v>
      </c>
      <c r="C10" s="78"/>
      <c r="D10" s="134">
        <v>247</v>
      </c>
      <c r="E10" s="52">
        <f t="shared" ref="E10:E31" si="2">IF(C10&lt;&gt;0,ROUND(D10/C10*100,2),0)</f>
        <v>0</v>
      </c>
      <c r="F10" s="78">
        <v>381</v>
      </c>
      <c r="G10" s="78"/>
      <c r="H10" s="78">
        <f t="shared" si="0"/>
        <v>381</v>
      </c>
      <c r="I10" s="52">
        <f t="shared" si="1"/>
        <v>-35.17</v>
      </c>
      <c r="J10" s="150"/>
      <c r="K10" s="151"/>
    </row>
    <row r="11" s="25" customFormat="1" ht="24.9" customHeight="1" spans="1:11">
      <c r="A11" s="52" t="s">
        <v>20</v>
      </c>
      <c r="B11" s="75">
        <v>55</v>
      </c>
      <c r="C11" s="78"/>
      <c r="D11" s="83">
        <v>54</v>
      </c>
      <c r="E11" s="52">
        <f t="shared" si="2"/>
        <v>0</v>
      </c>
      <c r="F11" s="78">
        <v>1</v>
      </c>
      <c r="G11" s="78"/>
      <c r="H11" s="78">
        <f t="shared" si="0"/>
        <v>1</v>
      </c>
      <c r="I11" s="52">
        <f t="shared" si="1"/>
        <v>5300</v>
      </c>
      <c r="J11" s="150"/>
      <c r="K11" s="151"/>
    </row>
    <row r="12" s="25" customFormat="1" ht="24.9" customHeight="1" spans="1:11">
      <c r="A12" s="52" t="s">
        <v>21</v>
      </c>
      <c r="B12" s="75">
        <v>1250</v>
      </c>
      <c r="C12" s="78"/>
      <c r="D12" s="83">
        <v>997</v>
      </c>
      <c r="E12" s="52">
        <f t="shared" si="2"/>
        <v>0</v>
      </c>
      <c r="F12" s="78">
        <v>1178</v>
      </c>
      <c r="G12" s="78"/>
      <c r="H12" s="78">
        <f t="shared" si="0"/>
        <v>1178</v>
      </c>
      <c r="I12" s="52">
        <f t="shared" si="1"/>
        <v>-15.37</v>
      </c>
      <c r="J12" s="150"/>
      <c r="K12" s="151"/>
    </row>
    <row r="13" s="25" customFormat="1" ht="24.9" customHeight="1" spans="1:11">
      <c r="A13" s="52" t="s">
        <v>22</v>
      </c>
      <c r="B13" s="75">
        <v>340</v>
      </c>
      <c r="C13" s="78"/>
      <c r="D13" s="83">
        <v>312</v>
      </c>
      <c r="E13" s="52">
        <f t="shared" si="2"/>
        <v>0</v>
      </c>
      <c r="F13" s="78">
        <v>369</v>
      </c>
      <c r="G13" s="78"/>
      <c r="H13" s="78">
        <f t="shared" si="0"/>
        <v>369</v>
      </c>
      <c r="I13" s="52">
        <f t="shared" si="1"/>
        <v>-15.45</v>
      </c>
      <c r="J13" s="150"/>
      <c r="K13" s="151"/>
    </row>
    <row r="14" s="25" customFormat="1" ht="24.9" customHeight="1" spans="1:11">
      <c r="A14" s="52" t="s">
        <v>23</v>
      </c>
      <c r="B14" s="75">
        <v>550</v>
      </c>
      <c r="C14" s="78"/>
      <c r="D14" s="83">
        <v>588</v>
      </c>
      <c r="E14" s="52">
        <f t="shared" si="2"/>
        <v>0</v>
      </c>
      <c r="F14" s="78">
        <v>303</v>
      </c>
      <c r="G14" s="78"/>
      <c r="H14" s="78">
        <f t="shared" si="0"/>
        <v>303</v>
      </c>
      <c r="I14" s="52">
        <f t="shared" si="1"/>
        <v>94.06</v>
      </c>
      <c r="J14" s="150"/>
      <c r="K14" s="151"/>
    </row>
    <row r="15" s="25" customFormat="1" ht="24.9" customHeight="1" spans="1:11">
      <c r="A15" s="52" t="s">
        <v>24</v>
      </c>
      <c r="B15" s="75">
        <v>570</v>
      </c>
      <c r="C15" s="78"/>
      <c r="D15" s="83">
        <v>523</v>
      </c>
      <c r="E15" s="52">
        <f t="shared" si="2"/>
        <v>0</v>
      </c>
      <c r="F15" s="78">
        <v>295</v>
      </c>
      <c r="G15" s="78"/>
      <c r="H15" s="78">
        <f t="shared" si="0"/>
        <v>295</v>
      </c>
      <c r="I15" s="52">
        <f t="shared" si="1"/>
        <v>77.29</v>
      </c>
      <c r="J15" s="150"/>
      <c r="K15" s="151"/>
    </row>
    <row r="16" s="25" customFormat="1" ht="24.9" customHeight="1" spans="1:11">
      <c r="A16" s="52" t="s">
        <v>25</v>
      </c>
      <c r="B16" s="75">
        <v>4290</v>
      </c>
      <c r="C16" s="78"/>
      <c r="D16" s="83">
        <v>2379</v>
      </c>
      <c r="E16" s="52">
        <f t="shared" si="2"/>
        <v>0</v>
      </c>
      <c r="F16" s="78">
        <v>9034</v>
      </c>
      <c r="G16" s="78"/>
      <c r="H16" s="78">
        <f t="shared" si="0"/>
        <v>9034</v>
      </c>
      <c r="I16" s="52">
        <f t="shared" si="1"/>
        <v>-73.67</v>
      </c>
      <c r="J16" s="150"/>
      <c r="K16" s="151"/>
    </row>
    <row r="17" s="25" customFormat="1" ht="24.9" customHeight="1" spans="1:11">
      <c r="A17" s="52" t="s">
        <v>26</v>
      </c>
      <c r="B17" s="75">
        <v>80</v>
      </c>
      <c r="C17" s="78"/>
      <c r="D17" s="83">
        <v>150</v>
      </c>
      <c r="E17" s="52">
        <f t="shared" si="2"/>
        <v>0</v>
      </c>
      <c r="F17" s="78">
        <v>452</v>
      </c>
      <c r="G17" s="78"/>
      <c r="H17" s="78">
        <f t="shared" si="0"/>
        <v>452</v>
      </c>
      <c r="I17" s="52">
        <f t="shared" si="1"/>
        <v>-66.81</v>
      </c>
      <c r="J17" s="150"/>
      <c r="K17" s="151"/>
    </row>
    <row r="18" s="25" customFormat="1" ht="24.9" customHeight="1" spans="1:11">
      <c r="A18" s="52" t="s">
        <v>27</v>
      </c>
      <c r="B18" s="75">
        <v>3000</v>
      </c>
      <c r="C18" s="78"/>
      <c r="D18" s="83">
        <v>9727</v>
      </c>
      <c r="E18" s="52">
        <f t="shared" si="2"/>
        <v>0</v>
      </c>
      <c r="F18" s="78">
        <v>1921</v>
      </c>
      <c r="G18" s="78"/>
      <c r="H18" s="78">
        <f t="shared" si="0"/>
        <v>1921</v>
      </c>
      <c r="I18" s="52">
        <f t="shared" si="1"/>
        <v>406.35</v>
      </c>
      <c r="J18" s="150"/>
      <c r="K18" s="151"/>
    </row>
    <row r="19" s="25" customFormat="1" ht="24.9" customHeight="1" spans="1:11">
      <c r="A19" s="52" t="s">
        <v>28</v>
      </c>
      <c r="B19" s="75">
        <v>5554</v>
      </c>
      <c r="C19" s="78"/>
      <c r="D19" s="83">
        <v>3846</v>
      </c>
      <c r="E19" s="52">
        <f t="shared" si="2"/>
        <v>0</v>
      </c>
      <c r="F19" s="78">
        <v>5918</v>
      </c>
      <c r="G19" s="78"/>
      <c r="H19" s="78">
        <f t="shared" si="0"/>
        <v>5918</v>
      </c>
      <c r="I19" s="52">
        <f t="shared" si="1"/>
        <v>-35.01</v>
      </c>
      <c r="J19" s="150"/>
      <c r="K19" s="151"/>
    </row>
    <row r="20" s="25" customFormat="1" ht="24.9" customHeight="1" spans="1:11">
      <c r="A20" s="52" t="s">
        <v>29</v>
      </c>
      <c r="B20" s="83"/>
      <c r="C20" s="78">
        <v>0</v>
      </c>
      <c r="D20" s="83"/>
      <c r="E20" s="52">
        <f t="shared" si="2"/>
        <v>0</v>
      </c>
      <c r="F20" s="78"/>
      <c r="G20" s="78"/>
      <c r="H20" s="78">
        <f t="shared" si="0"/>
        <v>0</v>
      </c>
      <c r="I20" s="52">
        <f t="shared" si="1"/>
        <v>0</v>
      </c>
      <c r="J20" s="150"/>
      <c r="K20" s="151"/>
    </row>
    <row r="21" s="25" customFormat="1" ht="24.9" customHeight="1" spans="1:11">
      <c r="A21" s="52" t="s">
        <v>30</v>
      </c>
      <c r="B21" s="83">
        <v>2</v>
      </c>
      <c r="C21" s="78">
        <v>0</v>
      </c>
      <c r="D21" s="134">
        <v>15</v>
      </c>
      <c r="E21" s="52">
        <f t="shared" si="2"/>
        <v>0</v>
      </c>
      <c r="F21" s="78"/>
      <c r="G21" s="78"/>
      <c r="H21" s="78">
        <f t="shared" si="0"/>
        <v>0</v>
      </c>
      <c r="I21" s="52">
        <f t="shared" si="1"/>
        <v>0</v>
      </c>
      <c r="J21" s="150"/>
      <c r="K21" s="151"/>
    </row>
    <row r="22" s="25" customFormat="1" ht="24.9" customHeight="1" spans="1:11">
      <c r="A22" s="52" t="s">
        <v>31</v>
      </c>
      <c r="B22" s="83"/>
      <c r="C22" s="78">
        <v>0</v>
      </c>
      <c r="D22" s="83"/>
      <c r="E22" s="52">
        <f t="shared" si="2"/>
        <v>0</v>
      </c>
      <c r="F22" s="78"/>
      <c r="G22" s="78"/>
      <c r="H22" s="78">
        <f t="shared" si="0"/>
        <v>0</v>
      </c>
      <c r="I22" s="52">
        <f t="shared" si="1"/>
        <v>0</v>
      </c>
      <c r="J22" s="150"/>
      <c r="K22" s="151"/>
    </row>
    <row r="23" s="16" customFormat="1" ht="24.9" customHeight="1" spans="1:11">
      <c r="A23" s="55" t="s">
        <v>32</v>
      </c>
      <c r="B23" s="81">
        <f>SUM(B24:B31)</f>
        <v>15013</v>
      </c>
      <c r="C23" s="77">
        <f>SUM(C24:C31)</f>
        <v>0</v>
      </c>
      <c r="D23" s="81">
        <f>SUM(D24:D31)</f>
        <v>18376</v>
      </c>
      <c r="E23" s="55">
        <f t="shared" si="2"/>
        <v>0</v>
      </c>
      <c r="F23" s="77">
        <f>SUM(F24:F31)</f>
        <v>16420</v>
      </c>
      <c r="G23" s="77">
        <f>SUM(G24:G31)</f>
        <v>-2900</v>
      </c>
      <c r="H23" s="77">
        <f>SUM(H24:H31)</f>
        <v>13520</v>
      </c>
      <c r="I23" s="55">
        <f t="shared" si="1"/>
        <v>11.91</v>
      </c>
      <c r="J23" s="147"/>
      <c r="K23" s="148"/>
    </row>
    <row r="24" s="25" customFormat="1" ht="24.9" customHeight="1" spans="1:11">
      <c r="A24" s="52" t="s">
        <v>33</v>
      </c>
      <c r="B24" s="83">
        <v>6800</v>
      </c>
      <c r="C24" s="78"/>
      <c r="D24" s="83">
        <v>1117</v>
      </c>
      <c r="E24" s="52">
        <f t="shared" si="2"/>
        <v>0</v>
      </c>
      <c r="F24" s="78">
        <v>1261</v>
      </c>
      <c r="G24" s="78"/>
      <c r="H24" s="78">
        <f t="shared" ref="H24:H31" si="3">F24+G24</f>
        <v>1261</v>
      </c>
      <c r="I24" s="52">
        <f t="shared" si="1"/>
        <v>-11.42</v>
      </c>
      <c r="J24" s="150"/>
      <c r="K24" s="151"/>
    </row>
    <row r="25" s="25" customFormat="1" ht="24.9" customHeight="1" spans="1:11">
      <c r="A25" s="52" t="s">
        <v>34</v>
      </c>
      <c r="B25" s="83">
        <v>0</v>
      </c>
      <c r="C25" s="78"/>
      <c r="D25" s="83"/>
      <c r="E25" s="52">
        <f t="shared" si="2"/>
        <v>0</v>
      </c>
      <c r="F25" s="78">
        <v>595</v>
      </c>
      <c r="G25" s="78"/>
      <c r="H25" s="78">
        <f t="shared" si="3"/>
        <v>595</v>
      </c>
      <c r="I25" s="52">
        <f t="shared" si="1"/>
        <v>-100</v>
      </c>
      <c r="J25" s="150"/>
      <c r="K25" s="151"/>
    </row>
    <row r="26" s="25" customFormat="1" ht="24.9" customHeight="1" spans="1:11">
      <c r="A26" s="52" t="s">
        <v>35</v>
      </c>
      <c r="B26" s="83">
        <v>0</v>
      </c>
      <c r="C26" s="78"/>
      <c r="D26" s="83"/>
      <c r="E26" s="52">
        <f t="shared" si="2"/>
        <v>0</v>
      </c>
      <c r="F26" s="78">
        <v>115</v>
      </c>
      <c r="G26" s="78"/>
      <c r="H26" s="78">
        <f t="shared" si="3"/>
        <v>115</v>
      </c>
      <c r="I26" s="52">
        <f t="shared" si="1"/>
        <v>-100</v>
      </c>
      <c r="J26" s="150"/>
      <c r="K26" s="151"/>
    </row>
    <row r="27" s="25" customFormat="1" ht="24.9" customHeight="1" spans="1:11">
      <c r="A27" s="52" t="s">
        <v>36</v>
      </c>
      <c r="B27" s="83">
        <v>0</v>
      </c>
      <c r="C27" s="78"/>
      <c r="D27" s="83"/>
      <c r="E27" s="52">
        <f t="shared" si="2"/>
        <v>0</v>
      </c>
      <c r="F27" s="78"/>
      <c r="G27" s="78"/>
      <c r="H27" s="78">
        <f t="shared" si="3"/>
        <v>0</v>
      </c>
      <c r="I27" s="52">
        <f t="shared" si="1"/>
        <v>0</v>
      </c>
      <c r="J27" s="150"/>
      <c r="K27" s="151"/>
    </row>
    <row r="28" s="25" customFormat="1" ht="24.9" customHeight="1" spans="1:11">
      <c r="A28" s="52" t="s">
        <v>37</v>
      </c>
      <c r="B28" s="83">
        <v>8213</v>
      </c>
      <c r="C28" s="78"/>
      <c r="D28" s="83">
        <v>17259</v>
      </c>
      <c r="E28" s="52">
        <f t="shared" si="2"/>
        <v>0</v>
      </c>
      <c r="F28" s="78">
        <v>14430</v>
      </c>
      <c r="G28" s="78">
        <v>-2900</v>
      </c>
      <c r="H28" s="78">
        <f t="shared" si="3"/>
        <v>11530</v>
      </c>
      <c r="I28" s="52">
        <f t="shared" si="1"/>
        <v>19.6</v>
      </c>
      <c r="J28" s="150"/>
      <c r="K28" s="151"/>
    </row>
    <row r="29" s="25" customFormat="1" ht="24.9" customHeight="1" spans="1:11">
      <c r="A29" s="52" t="s">
        <v>38</v>
      </c>
      <c r="B29" s="83"/>
      <c r="C29" s="78"/>
      <c r="D29" s="83"/>
      <c r="E29" s="52">
        <f t="shared" si="2"/>
        <v>0</v>
      </c>
      <c r="F29" s="78"/>
      <c r="G29" s="78"/>
      <c r="H29" s="78">
        <f t="shared" si="3"/>
        <v>0</v>
      </c>
      <c r="I29" s="52">
        <f t="shared" si="1"/>
        <v>0</v>
      </c>
      <c r="J29" s="150"/>
      <c r="K29" s="151"/>
    </row>
    <row r="30" s="25" customFormat="1" ht="24.9" customHeight="1" spans="1:11">
      <c r="A30" s="52" t="s">
        <v>39</v>
      </c>
      <c r="B30" s="83"/>
      <c r="C30" s="78"/>
      <c r="D30" s="83"/>
      <c r="E30" s="52">
        <f t="shared" si="2"/>
        <v>0</v>
      </c>
      <c r="F30" s="78">
        <v>18</v>
      </c>
      <c r="G30" s="78"/>
      <c r="H30" s="78">
        <f t="shared" si="3"/>
        <v>18</v>
      </c>
      <c r="I30" s="52">
        <f t="shared" si="1"/>
        <v>-100</v>
      </c>
      <c r="J30" s="150"/>
      <c r="K30" s="151"/>
    </row>
    <row r="31" s="25" customFormat="1" ht="24.9" customHeight="1" spans="1:11">
      <c r="A31" s="52" t="s">
        <v>40</v>
      </c>
      <c r="B31" s="83"/>
      <c r="C31" s="78"/>
      <c r="D31" s="83"/>
      <c r="E31" s="52">
        <f t="shared" si="2"/>
        <v>0</v>
      </c>
      <c r="F31" s="78">
        <v>1</v>
      </c>
      <c r="G31" s="78"/>
      <c r="H31" s="78">
        <f t="shared" si="3"/>
        <v>1</v>
      </c>
      <c r="I31" s="52">
        <f t="shared" si="1"/>
        <v>-100</v>
      </c>
      <c r="J31" s="150"/>
      <c r="K31" s="151"/>
    </row>
    <row r="32" s="25" customFormat="1" ht="24.9" customHeight="1" spans="1:11">
      <c r="A32" s="52"/>
      <c r="B32" s="75"/>
      <c r="C32" s="52"/>
      <c r="D32" s="105"/>
      <c r="E32" s="52"/>
      <c r="F32" s="104"/>
      <c r="G32" s="104"/>
      <c r="H32" s="52"/>
      <c r="I32" s="52"/>
      <c r="J32" s="150"/>
      <c r="K32" s="151"/>
    </row>
    <row r="33" s="16" customFormat="1" ht="24.9" customHeight="1" spans="1:11">
      <c r="A33" s="23" t="s">
        <v>41</v>
      </c>
      <c r="B33" s="81">
        <f>B23+B6</f>
        <v>38024</v>
      </c>
      <c r="C33" s="77">
        <f>C5+C23</f>
        <v>0</v>
      </c>
      <c r="D33" s="81">
        <f>D5+D23</f>
        <v>43718</v>
      </c>
      <c r="E33" s="55">
        <f>IF(C33&lt;&gt;0,ROUND(D33/C33*100,2),0)</f>
        <v>0</v>
      </c>
      <c r="F33" s="77">
        <f>F5+F23</f>
        <v>43625</v>
      </c>
      <c r="G33" s="77">
        <f>G5+G23</f>
        <v>-2900</v>
      </c>
      <c r="H33" s="77">
        <f>H5+H23</f>
        <v>40725</v>
      </c>
      <c r="I33" s="55">
        <f>ROUND(IF(F33&lt;&gt;0,(D33-F33)/F33*100,0),2)</f>
        <v>0.21</v>
      </c>
      <c r="J33" s="147"/>
      <c r="K33" s="148"/>
    </row>
    <row r="34" s="25" customFormat="1" ht="69.9" customHeight="1" spans="1:11">
      <c r="A34" s="34"/>
      <c r="B34" s="54"/>
      <c r="C34" s="54"/>
      <c r="D34" s="56"/>
      <c r="E34" s="54"/>
      <c r="F34" s="54"/>
      <c r="G34" s="54"/>
      <c r="H34" s="54"/>
      <c r="I34" s="54"/>
      <c r="J34" s="54"/>
      <c r="K34" s="54"/>
    </row>
  </sheetData>
  <sheetProtection insertHyperlinks="0" autoFilter="0"/>
  <mergeCells count="4">
    <mergeCell ref="A2:K2"/>
    <mergeCell ref="J3:K3"/>
    <mergeCell ref="A34:K34"/>
    <mergeCell ref="I6:I7"/>
  </mergeCells>
  <pageMargins left="0.7" right="0.7" top="0.75" bottom="0.75" header="0.3" footer="0.3"/>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31"/>
  <sheetViews>
    <sheetView workbookViewId="0">
      <selection activeCell="A1" sqref="A1"/>
    </sheetView>
  </sheetViews>
  <sheetFormatPr defaultColWidth="9" defaultRowHeight="14.25" customHeight="1"/>
  <cols>
    <col min="1" max="1" width="4.16666666666667" style="85" hidden="1" customWidth="1"/>
    <col min="2" max="2" width="32.3333333333333" style="85" customWidth="1"/>
    <col min="3" max="3" width="12.1666666666667" style="85" customWidth="1"/>
    <col min="4" max="4" width="12.1666666666667" style="115" customWidth="1"/>
    <col min="5" max="5" width="26.1666666666667" style="85" customWidth="1"/>
    <col min="6" max="6" width="12.1666666666667" style="85" hidden="1" customWidth="1"/>
    <col min="7" max="40" width="8.83333333333333" style="85"/>
  </cols>
  <sheetData>
    <row r="1" s="25" customFormat="1" ht="30" customHeight="1" spans="2:4">
      <c r="B1" s="16" t="s">
        <v>249</v>
      </c>
      <c r="C1" s="16"/>
      <c r="D1" s="136"/>
    </row>
    <row r="2" ht="40.8" customHeight="1" spans="2:6">
      <c r="B2" s="137" t="s">
        <v>250</v>
      </c>
      <c r="C2" s="137"/>
      <c r="D2" s="137"/>
      <c r="E2" s="137"/>
      <c r="F2" s="137"/>
    </row>
    <row r="3" ht="21" customHeight="1" spans="2:6">
      <c r="B3" s="138"/>
      <c r="C3" s="138"/>
      <c r="D3" s="139"/>
      <c r="E3" s="139" t="s">
        <v>2</v>
      </c>
      <c r="F3" s="140"/>
    </row>
    <row r="4" s="25" customFormat="1" ht="31.2" customHeight="1" spans="2:6">
      <c r="B4" s="23" t="s">
        <v>44</v>
      </c>
      <c r="C4" s="101" t="s">
        <v>45</v>
      </c>
      <c r="D4" s="101" t="s">
        <v>46</v>
      </c>
      <c r="E4" s="102" t="s">
        <v>7</v>
      </c>
      <c r="F4" s="102" t="s">
        <v>47</v>
      </c>
    </row>
    <row r="5" s="25" customFormat="1" ht="21.9" customHeight="1" spans="1:7">
      <c r="A5" s="25">
        <v>201</v>
      </c>
      <c r="B5" s="141" t="s">
        <v>48</v>
      </c>
      <c r="C5" s="107">
        <v>8627</v>
      </c>
      <c r="D5" s="133">
        <v>7805</v>
      </c>
      <c r="E5" s="142"/>
      <c r="F5" s="142"/>
      <c r="G5" s="143"/>
    </row>
    <row r="6" s="25" customFormat="1" ht="21.9" customHeight="1" spans="1:7">
      <c r="A6" s="25">
        <v>202</v>
      </c>
      <c r="B6" s="141" t="s">
        <v>49</v>
      </c>
      <c r="C6" s="52"/>
      <c r="D6" s="133">
        <v>0</v>
      </c>
      <c r="E6" s="142"/>
      <c r="F6" s="142"/>
      <c r="G6" s="143"/>
    </row>
    <row r="7" s="25" customFormat="1" ht="21.9" customHeight="1" spans="1:7">
      <c r="A7" s="25">
        <v>203</v>
      </c>
      <c r="B7" s="141" t="s">
        <v>50</v>
      </c>
      <c r="C7" s="52"/>
      <c r="D7" s="133">
        <v>30</v>
      </c>
      <c r="E7" s="142"/>
      <c r="F7" s="142"/>
      <c r="G7" s="143"/>
    </row>
    <row r="8" s="25" customFormat="1" ht="21.9" customHeight="1" spans="1:7">
      <c r="A8" s="25">
        <v>204</v>
      </c>
      <c r="B8" s="141" t="s">
        <v>51</v>
      </c>
      <c r="C8" s="107">
        <v>1823</v>
      </c>
      <c r="D8" s="133">
        <v>1913</v>
      </c>
      <c r="E8" s="142"/>
      <c r="F8" s="142"/>
      <c r="G8" s="143"/>
    </row>
    <row r="9" s="25" customFormat="1" ht="21.9" customHeight="1" spans="1:7">
      <c r="A9" s="25">
        <v>205</v>
      </c>
      <c r="B9" s="141" t="s">
        <v>52</v>
      </c>
      <c r="C9" s="107">
        <v>7888</v>
      </c>
      <c r="D9" s="133">
        <v>15736</v>
      </c>
      <c r="E9" s="142"/>
      <c r="F9" s="142"/>
      <c r="G9" s="143"/>
    </row>
    <row r="10" s="25" customFormat="1" ht="21.9" customHeight="1" spans="1:7">
      <c r="A10" s="25">
        <v>206</v>
      </c>
      <c r="B10" s="141" t="s">
        <v>53</v>
      </c>
      <c r="C10" s="107">
        <v>54</v>
      </c>
      <c r="D10" s="133">
        <v>941</v>
      </c>
      <c r="E10" s="142"/>
      <c r="F10" s="142"/>
      <c r="G10" s="143"/>
    </row>
    <row r="11" s="25" customFormat="1" ht="21.9" customHeight="1" spans="1:7">
      <c r="A11" s="25">
        <v>207</v>
      </c>
      <c r="B11" s="141" t="s">
        <v>54</v>
      </c>
      <c r="C11" s="107">
        <v>6</v>
      </c>
      <c r="D11" s="133">
        <v>185</v>
      </c>
      <c r="E11" s="142"/>
      <c r="F11" s="142"/>
      <c r="G11" s="143"/>
    </row>
    <row r="12" s="25" customFormat="1" ht="21.9" customHeight="1" spans="1:7">
      <c r="A12" s="25">
        <v>208</v>
      </c>
      <c r="B12" s="141" t="s">
        <v>55</v>
      </c>
      <c r="C12" s="107">
        <v>4625</v>
      </c>
      <c r="D12" s="133">
        <v>6774</v>
      </c>
      <c r="E12" s="142"/>
      <c r="F12" s="142"/>
      <c r="G12" s="143"/>
    </row>
    <row r="13" s="25" customFormat="1" ht="21.9" customHeight="1" spans="1:7">
      <c r="A13" s="25">
        <v>210</v>
      </c>
      <c r="B13" s="141" t="s">
        <v>56</v>
      </c>
      <c r="C13" s="107">
        <v>1332</v>
      </c>
      <c r="D13" s="133">
        <v>2833</v>
      </c>
      <c r="E13" s="142"/>
      <c r="F13" s="142"/>
      <c r="G13" s="143"/>
    </row>
    <row r="14" s="25" customFormat="1" ht="21.9" customHeight="1" spans="1:7">
      <c r="A14" s="25">
        <v>211</v>
      </c>
      <c r="B14" s="141" t="s">
        <v>57</v>
      </c>
      <c r="C14" s="107">
        <v>810</v>
      </c>
      <c r="D14" s="133">
        <v>1959</v>
      </c>
      <c r="E14" s="142"/>
      <c r="F14" s="142"/>
      <c r="G14" s="143"/>
    </row>
    <row r="15" s="25" customFormat="1" ht="21.9" customHeight="1" spans="1:7">
      <c r="A15" s="25">
        <v>212</v>
      </c>
      <c r="B15" s="141" t="s">
        <v>58</v>
      </c>
      <c r="C15" s="107">
        <v>4744</v>
      </c>
      <c r="D15" s="133">
        <v>11195</v>
      </c>
      <c r="E15" s="142"/>
      <c r="F15" s="142"/>
      <c r="G15" s="143"/>
    </row>
    <row r="16" s="25" customFormat="1" ht="21.9" customHeight="1" spans="1:7">
      <c r="A16" s="25">
        <v>213</v>
      </c>
      <c r="B16" s="141" t="s">
        <v>59</v>
      </c>
      <c r="C16" s="107">
        <v>2449</v>
      </c>
      <c r="D16" s="133">
        <v>7854</v>
      </c>
      <c r="E16" s="142"/>
      <c r="F16" s="142"/>
      <c r="G16" s="143"/>
    </row>
    <row r="17" s="25" customFormat="1" ht="21.9" customHeight="1" spans="1:7">
      <c r="A17" s="25">
        <v>214</v>
      </c>
      <c r="B17" s="141" t="s">
        <v>60</v>
      </c>
      <c r="C17" s="107">
        <v>145</v>
      </c>
      <c r="D17" s="133">
        <v>4244</v>
      </c>
      <c r="E17" s="142"/>
      <c r="F17" s="142"/>
      <c r="G17" s="143"/>
    </row>
    <row r="18" s="25" customFormat="1" ht="21.9" customHeight="1" spans="1:7">
      <c r="A18" s="25">
        <v>215</v>
      </c>
      <c r="B18" s="144" t="s">
        <v>61</v>
      </c>
      <c r="C18" s="107">
        <v>105</v>
      </c>
      <c r="D18" s="133">
        <v>2564</v>
      </c>
      <c r="E18" s="142"/>
      <c r="F18" s="142"/>
      <c r="G18" s="143"/>
    </row>
    <row r="19" s="25" customFormat="1" ht="21.9" customHeight="1" spans="1:7">
      <c r="A19" s="25">
        <v>216</v>
      </c>
      <c r="B19" s="144" t="s">
        <v>62</v>
      </c>
      <c r="C19" s="52"/>
      <c r="D19" s="133">
        <v>1551</v>
      </c>
      <c r="E19" s="142"/>
      <c r="F19" s="142"/>
      <c r="G19" s="143"/>
    </row>
    <row r="20" s="25" customFormat="1" ht="21.9" customHeight="1" spans="1:7">
      <c r="A20" s="25">
        <v>217</v>
      </c>
      <c r="B20" s="144" t="s">
        <v>63</v>
      </c>
      <c r="C20" s="52"/>
      <c r="D20" s="133">
        <v>241</v>
      </c>
      <c r="E20" s="142"/>
      <c r="F20" s="142"/>
      <c r="G20" s="143"/>
    </row>
    <row r="21" s="25" customFormat="1" ht="21.9" customHeight="1" spans="1:7">
      <c r="A21" s="25">
        <v>219</v>
      </c>
      <c r="B21" s="144" t="s">
        <v>64</v>
      </c>
      <c r="C21" s="52"/>
      <c r="D21" s="133">
        <v>0</v>
      </c>
      <c r="E21" s="142"/>
      <c r="F21" s="142"/>
      <c r="G21" s="143"/>
    </row>
    <row r="22" s="25" customFormat="1" ht="21.9" customHeight="1" spans="1:7">
      <c r="A22" s="25">
        <v>220</v>
      </c>
      <c r="B22" s="144" t="s">
        <v>65</v>
      </c>
      <c r="C22" s="107">
        <v>100</v>
      </c>
      <c r="D22" s="133">
        <v>322</v>
      </c>
      <c r="E22" s="142"/>
      <c r="F22" s="142"/>
      <c r="G22" s="143"/>
    </row>
    <row r="23" s="25" customFormat="1" ht="21.9" customHeight="1" spans="1:7">
      <c r="A23" s="25">
        <v>221</v>
      </c>
      <c r="B23" s="144" t="s">
        <v>66</v>
      </c>
      <c r="C23" s="107">
        <v>1028</v>
      </c>
      <c r="D23" s="133">
        <v>3270</v>
      </c>
      <c r="E23" s="142"/>
      <c r="F23" s="142"/>
      <c r="G23" s="143"/>
    </row>
    <row r="24" s="25" customFormat="1" ht="21.9" customHeight="1" spans="1:7">
      <c r="A24" s="25">
        <v>222</v>
      </c>
      <c r="B24" s="144" t="s">
        <v>67</v>
      </c>
      <c r="C24" s="52"/>
      <c r="D24" s="133">
        <v>527</v>
      </c>
      <c r="E24" s="142"/>
      <c r="F24" s="142"/>
      <c r="G24" s="143"/>
    </row>
    <row r="25" s="25" customFormat="1" ht="21.9" customHeight="1" spans="2:7">
      <c r="B25" s="144" t="s">
        <v>68</v>
      </c>
      <c r="C25" s="107">
        <v>1340</v>
      </c>
      <c r="D25" s="133">
        <v>1449</v>
      </c>
      <c r="E25" s="142"/>
      <c r="F25" s="142"/>
      <c r="G25" s="143"/>
    </row>
    <row r="26" s="25" customFormat="1" ht="21.9" customHeight="1" spans="1:7">
      <c r="A26" s="25">
        <v>229</v>
      </c>
      <c r="B26" s="52" t="s">
        <v>69</v>
      </c>
      <c r="C26" s="107">
        <v>3688</v>
      </c>
      <c r="D26" s="133">
        <v>2627</v>
      </c>
      <c r="E26" s="142"/>
      <c r="F26" s="142"/>
      <c r="G26" s="143"/>
    </row>
    <row r="27" s="25" customFormat="1" ht="21.9" customHeight="1" spans="1:7">
      <c r="A27" s="25">
        <v>232</v>
      </c>
      <c r="B27" s="52" t="s">
        <v>70</v>
      </c>
      <c r="C27" s="107">
        <v>6000</v>
      </c>
      <c r="D27" s="133">
        <v>3817</v>
      </c>
      <c r="E27" s="142"/>
      <c r="F27" s="142"/>
      <c r="G27" s="143"/>
    </row>
    <row r="28" s="25" customFormat="1" ht="21.9" customHeight="1" spans="1:7">
      <c r="A28" s="25">
        <v>233</v>
      </c>
      <c r="B28" s="52" t="s">
        <v>71</v>
      </c>
      <c r="C28" s="52">
        <v>80</v>
      </c>
      <c r="D28" s="133">
        <v>24</v>
      </c>
      <c r="E28" s="142"/>
      <c r="F28" s="142"/>
      <c r="G28" s="143"/>
    </row>
    <row r="29" s="25" customFormat="1" ht="21.9" customHeight="1" spans="1:7">
      <c r="A29" s="5"/>
      <c r="B29" s="52"/>
      <c r="C29" s="52"/>
      <c r="D29" s="133"/>
      <c r="E29" s="142"/>
      <c r="F29" s="142"/>
      <c r="G29" s="143"/>
    </row>
    <row r="30" s="16" customFormat="1" ht="21.9" customHeight="1" spans="2:7">
      <c r="B30" s="19" t="s">
        <v>72</v>
      </c>
      <c r="C30" s="145">
        <f>SUM(C5:C28)</f>
        <v>44844</v>
      </c>
      <c r="D30" s="132">
        <f>SUM(D5:D28)</f>
        <v>77861</v>
      </c>
      <c r="E30" s="146"/>
      <c r="F30" s="146">
        <f>SUM(F5:F28)</f>
        <v>0</v>
      </c>
      <c r="G30" s="143"/>
    </row>
    <row r="31" s="135" customFormat="1" customHeight="1" spans="1:40">
      <c r="A31" s="85"/>
      <c r="B31" s="85"/>
      <c r="C31" s="85"/>
      <c r="D31" s="11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row>
  </sheetData>
  <sheetProtection insertHyperlinks="0" autoFilter="0"/>
  <mergeCells count="1">
    <mergeCell ref="B2:F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7"/>
  <sheetViews>
    <sheetView workbookViewId="0">
      <selection activeCell="A1" sqref="A1"/>
    </sheetView>
  </sheetViews>
  <sheetFormatPr defaultColWidth="9" defaultRowHeight="14.25" customHeight="1" outlineLevelCol="3"/>
  <cols>
    <col min="1" max="1" width="35.6666666666667" style="25" customWidth="1"/>
    <col min="2" max="2" width="15.6666666666667" style="80" customWidth="1"/>
    <col min="3" max="3" width="35.6666666666667" style="25" customWidth="1"/>
    <col min="4" max="4" width="15.6666666666667" style="80" customWidth="1"/>
    <col min="5" max="40" width="9" style="25"/>
  </cols>
  <sheetData>
    <row r="1" s="16" customFormat="1" ht="30" customHeight="1" spans="1:4">
      <c r="A1" s="16" t="s">
        <v>251</v>
      </c>
      <c r="B1" s="35"/>
      <c r="D1" s="35"/>
    </row>
    <row r="2" s="16" customFormat="1" ht="50.1" customHeight="1" spans="1:4">
      <c r="A2" s="40" t="s">
        <v>252</v>
      </c>
      <c r="B2" s="40"/>
      <c r="C2" s="40"/>
      <c r="D2" s="40"/>
    </row>
    <row r="3" s="25" customFormat="1" ht="30" customHeight="1" spans="2:4">
      <c r="B3" s="80"/>
      <c r="D3" s="80" t="s">
        <v>2</v>
      </c>
    </row>
    <row r="4" s="35" customFormat="1" ht="39.9" customHeight="1" spans="1:4">
      <c r="A4" s="23" t="s">
        <v>75</v>
      </c>
      <c r="B4" s="19" t="s">
        <v>6</v>
      </c>
      <c r="C4" s="23" t="s">
        <v>76</v>
      </c>
      <c r="D4" s="19" t="s">
        <v>6</v>
      </c>
    </row>
    <row r="5" s="16" customFormat="1" ht="27" customHeight="1" spans="1:4">
      <c r="A5" s="55" t="s">
        <v>77</v>
      </c>
      <c r="B5" s="81">
        <v>43718</v>
      </c>
      <c r="C5" s="55" t="s">
        <v>78</v>
      </c>
      <c r="D5" s="81">
        <v>77861</v>
      </c>
    </row>
    <row r="6" s="16" customFormat="1" ht="27" customHeight="1" spans="1:4">
      <c r="A6" s="55" t="s">
        <v>79</v>
      </c>
      <c r="B6" s="132">
        <f>B7+B12+B11</f>
        <v>37455</v>
      </c>
      <c r="C6" s="55" t="s">
        <v>80</v>
      </c>
      <c r="D6" s="81">
        <f>D7+D12</f>
        <v>6188</v>
      </c>
    </row>
    <row r="7" s="25" customFormat="1" ht="27" customHeight="1" spans="1:4">
      <c r="A7" s="52" t="s">
        <v>81</v>
      </c>
      <c r="B7" s="133">
        <v>34842</v>
      </c>
      <c r="C7" s="52" t="s">
        <v>82</v>
      </c>
      <c r="D7" s="133">
        <v>458</v>
      </c>
    </row>
    <row r="8" s="25" customFormat="1" ht="27" customHeight="1" spans="1:4">
      <c r="A8" s="52" t="s">
        <v>83</v>
      </c>
      <c r="B8" s="133"/>
      <c r="C8" s="52" t="s">
        <v>84</v>
      </c>
      <c r="D8" s="133"/>
    </row>
    <row r="9" s="25" customFormat="1" ht="27" customHeight="1" spans="1:4">
      <c r="A9" s="52" t="s">
        <v>85</v>
      </c>
      <c r="B9" s="133">
        <v>25649</v>
      </c>
      <c r="C9" s="52" t="s">
        <v>86</v>
      </c>
      <c r="D9" s="133">
        <v>458</v>
      </c>
    </row>
    <row r="10" s="25" customFormat="1" ht="27" customHeight="1" spans="1:4">
      <c r="A10" s="52" t="s">
        <v>87</v>
      </c>
      <c r="B10" s="133">
        <v>9193</v>
      </c>
      <c r="C10" s="52" t="s">
        <v>88</v>
      </c>
      <c r="D10" s="133"/>
    </row>
    <row r="11" s="25" customFormat="1" ht="27" customHeight="1" spans="1:4">
      <c r="A11" s="52" t="s">
        <v>89</v>
      </c>
      <c r="B11" s="133">
        <v>65</v>
      </c>
      <c r="C11" s="52" t="s">
        <v>90</v>
      </c>
      <c r="D11" s="133"/>
    </row>
    <row r="12" s="25" customFormat="1" ht="27" customHeight="1" spans="1:4">
      <c r="A12" s="52" t="s">
        <v>91</v>
      </c>
      <c r="B12" s="133">
        <f>B13+B15</f>
        <v>2548</v>
      </c>
      <c r="C12" s="52" t="s">
        <v>92</v>
      </c>
      <c r="D12" s="83">
        <v>5730</v>
      </c>
    </row>
    <row r="13" s="25" customFormat="1" ht="27" customHeight="1" spans="1:4">
      <c r="A13" s="52" t="s">
        <v>93</v>
      </c>
      <c r="B13" s="133">
        <v>1248</v>
      </c>
      <c r="C13" s="52" t="s">
        <v>94</v>
      </c>
      <c r="D13" s="83"/>
    </row>
    <row r="14" s="25" customFormat="1" ht="27" customHeight="1" spans="1:4">
      <c r="A14" s="52" t="s">
        <v>95</v>
      </c>
      <c r="B14" s="133"/>
      <c r="C14" s="52" t="s">
        <v>96</v>
      </c>
      <c r="D14" s="83"/>
    </row>
    <row r="15" s="25" customFormat="1" ht="27" customHeight="1" spans="1:4">
      <c r="A15" s="52" t="s">
        <v>97</v>
      </c>
      <c r="B15" s="133">
        <v>1300</v>
      </c>
      <c r="C15" s="52" t="s">
        <v>98</v>
      </c>
      <c r="D15" s="83"/>
    </row>
    <row r="16" s="25" customFormat="1" ht="27" customHeight="1" spans="1:4">
      <c r="A16" s="52" t="s">
        <v>99</v>
      </c>
      <c r="B16" s="134"/>
      <c r="C16" s="52" t="s">
        <v>100</v>
      </c>
      <c r="D16" s="83"/>
    </row>
    <row r="17" s="25" customFormat="1" ht="27" customHeight="1" spans="1:4">
      <c r="A17" s="52" t="s">
        <v>101</v>
      </c>
      <c r="B17" s="133"/>
      <c r="C17" s="55" t="s">
        <v>102</v>
      </c>
      <c r="D17" s="132">
        <v>18665</v>
      </c>
    </row>
    <row r="18" s="25" customFormat="1" ht="27" customHeight="1" spans="1:4">
      <c r="A18" s="52" t="s">
        <v>103</v>
      </c>
      <c r="B18" s="133"/>
      <c r="C18" s="52" t="s">
        <v>104</v>
      </c>
      <c r="D18" s="133">
        <v>18665</v>
      </c>
    </row>
    <row r="19" s="25" customFormat="1" ht="27" customHeight="1" spans="1:4">
      <c r="A19" s="52" t="s">
        <v>105</v>
      </c>
      <c r="B19" s="133"/>
      <c r="C19" s="52"/>
      <c r="D19" s="83"/>
    </row>
    <row r="20" s="25" customFormat="1" ht="27" customHeight="1" spans="1:4">
      <c r="A20" s="55" t="s">
        <v>106</v>
      </c>
      <c r="B20" s="133">
        <v>21965</v>
      </c>
      <c r="C20" s="52"/>
      <c r="D20" s="83"/>
    </row>
    <row r="21" s="25" customFormat="1" ht="27" customHeight="1" spans="1:4">
      <c r="A21" s="52" t="s">
        <v>107</v>
      </c>
      <c r="B21" s="133">
        <v>21965</v>
      </c>
      <c r="C21" s="52"/>
      <c r="D21" s="83"/>
    </row>
    <row r="22" s="25" customFormat="1" ht="27" customHeight="1" spans="1:4">
      <c r="A22" s="52" t="s">
        <v>108</v>
      </c>
      <c r="B22" s="133">
        <v>21965</v>
      </c>
      <c r="C22" s="52"/>
      <c r="D22" s="83"/>
    </row>
    <row r="23" s="25" customFormat="1" ht="27" customHeight="1" spans="1:4">
      <c r="A23" s="52" t="s">
        <v>109</v>
      </c>
      <c r="B23" s="133"/>
      <c r="C23" s="52"/>
      <c r="D23" s="83"/>
    </row>
    <row r="24" s="25" customFormat="1" ht="27" customHeight="1" spans="1:4">
      <c r="A24" s="52"/>
      <c r="B24" s="132"/>
      <c r="C24" s="52"/>
      <c r="D24" s="83"/>
    </row>
    <row r="25" s="16" customFormat="1" ht="27" customHeight="1" spans="1:4">
      <c r="A25" s="23" t="s">
        <v>110</v>
      </c>
      <c r="B25" s="132">
        <f>B5+B6+B20</f>
        <v>103138</v>
      </c>
      <c r="C25" s="23" t="s">
        <v>111</v>
      </c>
      <c r="D25" s="132">
        <f>D5+D6+D17</f>
        <v>102714</v>
      </c>
    </row>
    <row r="26" s="25" customFormat="1" ht="27" customHeight="1" spans="1:4">
      <c r="A26" s="52"/>
      <c r="B26" s="83"/>
      <c r="C26" s="55" t="s">
        <v>112</v>
      </c>
      <c r="D26" s="83">
        <v>424</v>
      </c>
    </row>
    <row r="27" s="25" customFormat="1" ht="27" customHeight="1" spans="1:4">
      <c r="A27" s="52"/>
      <c r="B27" s="83"/>
      <c r="C27" s="55" t="s">
        <v>113</v>
      </c>
      <c r="D27" s="83">
        <v>424</v>
      </c>
    </row>
  </sheetData>
  <sheetProtection insertHyperlinks="0" autoFilter="0"/>
  <mergeCells count="1">
    <mergeCell ref="A2:D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18"/>
  <sheetViews>
    <sheetView workbookViewId="0">
      <selection activeCell="A1" sqref="A1"/>
    </sheetView>
  </sheetViews>
  <sheetFormatPr defaultColWidth="9" defaultRowHeight="13.5" customHeight="1" outlineLevelCol="1"/>
  <cols>
    <col min="1" max="1" width="46.1666666666667" style="5" customWidth="1"/>
    <col min="2" max="2" width="39.1666666666667" style="129" customWidth="1"/>
    <col min="3" max="40" width="9" style="5"/>
  </cols>
  <sheetData>
    <row r="1" s="5" customFormat="1" ht="14.25" customHeight="1" spans="1:2">
      <c r="A1" s="16" t="s">
        <v>253</v>
      </c>
      <c r="B1" s="129"/>
    </row>
    <row r="2" s="5" customFormat="1" ht="29" customHeight="1" spans="1:2">
      <c r="A2" s="130" t="s">
        <v>254</v>
      </c>
      <c r="B2" s="130"/>
    </row>
    <row r="3" s="5" customFormat="1" ht="25.9" customHeight="1" spans="2:2">
      <c r="B3" s="80" t="s">
        <v>255</v>
      </c>
    </row>
    <row r="4" s="129" customFormat="1" ht="42.6" customHeight="1" spans="1:2">
      <c r="A4" s="23" t="s">
        <v>256</v>
      </c>
      <c r="B4" s="23" t="s">
        <v>257</v>
      </c>
    </row>
    <row r="5" s="5" customFormat="1" ht="42.6" customHeight="1" spans="1:2">
      <c r="A5" s="75" t="s">
        <v>258</v>
      </c>
      <c r="B5" s="131">
        <v>0</v>
      </c>
    </row>
    <row r="6" s="5" customFormat="1" ht="42.6" customHeight="1" spans="1:2">
      <c r="A6" s="75" t="s">
        <v>259</v>
      </c>
      <c r="B6" s="131"/>
    </row>
    <row r="7" s="5" customFormat="1" ht="42.6" customHeight="1" spans="1:2">
      <c r="A7" s="75" t="s">
        <v>259</v>
      </c>
      <c r="B7" s="131"/>
    </row>
    <row r="8" s="5" customFormat="1" ht="42.6" customHeight="1" spans="1:2">
      <c r="A8" s="75" t="s">
        <v>259</v>
      </c>
      <c r="B8" s="131"/>
    </row>
    <row r="9" s="5" customFormat="1" ht="42.6" customHeight="1" spans="1:2">
      <c r="A9" s="75" t="s">
        <v>259</v>
      </c>
      <c r="B9" s="131"/>
    </row>
    <row r="10" s="5" customFormat="1" ht="42.6" customHeight="1" spans="1:2">
      <c r="A10" s="75" t="s">
        <v>259</v>
      </c>
      <c r="B10" s="131"/>
    </row>
    <row r="11" s="5" customFormat="1" ht="42.6" customHeight="1" spans="1:2">
      <c r="A11" s="75" t="s">
        <v>259</v>
      </c>
      <c r="B11" s="131"/>
    </row>
    <row r="12" s="5" customFormat="1" ht="42.6" customHeight="1" spans="1:2">
      <c r="A12" s="75" t="s">
        <v>259</v>
      </c>
      <c r="B12" s="131"/>
    </row>
    <row r="13" s="5" customFormat="1" ht="42.6" customHeight="1" spans="1:2">
      <c r="A13" s="75" t="s">
        <v>259</v>
      </c>
      <c r="B13" s="131"/>
    </row>
    <row r="14" s="5" customFormat="1" ht="42.6" customHeight="1" spans="1:2">
      <c r="A14" s="75" t="s">
        <v>259</v>
      </c>
      <c r="B14" s="131"/>
    </row>
    <row r="15" s="5" customFormat="1" ht="42.6" customHeight="1" spans="1:2">
      <c r="A15" s="75" t="s">
        <v>259</v>
      </c>
      <c r="B15" s="131"/>
    </row>
    <row r="16" s="5" customFormat="1" ht="42.6" customHeight="1" spans="1:2">
      <c r="A16" s="75" t="s">
        <v>259</v>
      </c>
      <c r="B16" s="131"/>
    </row>
    <row r="17" s="5" customFormat="1" ht="42.6" customHeight="1" spans="1:2">
      <c r="A17" s="75" t="s">
        <v>260</v>
      </c>
      <c r="B17" s="131"/>
    </row>
    <row r="18" s="5" customFormat="1" ht="42.6" customHeight="1" spans="1:2">
      <c r="A18" s="75" t="s">
        <v>261</v>
      </c>
      <c r="B18" s="131">
        <v>0</v>
      </c>
    </row>
  </sheetData>
  <sheetProtection insertHyperlinks="0" autoFilter="0"/>
  <mergeCells count="1">
    <mergeCell ref="A2:B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31</vt:i4>
      </vt:variant>
    </vt:vector>
  </HeadingPairs>
  <TitlesOfParts>
    <vt:vector size="31" baseType="lpstr">
      <vt:lpstr>01-一般收入</vt:lpstr>
      <vt:lpstr>02-一般支出</vt:lpstr>
      <vt:lpstr>03-一般平衡</vt:lpstr>
      <vt:lpstr>04-一般中省对下补助</vt:lpstr>
      <vt:lpstr>05-一般经济科目分类</vt:lpstr>
      <vt:lpstr>06一般公共本级收入</vt:lpstr>
      <vt:lpstr>07一般公共本级支出</vt:lpstr>
      <vt:lpstr>08一般公共本级平衡</vt:lpstr>
      <vt:lpstr>09一般公共对下分地区</vt:lpstr>
      <vt:lpstr>10对下补助分项目</vt:lpstr>
      <vt:lpstr>11-基金收入</vt:lpstr>
      <vt:lpstr>12-基金支出</vt:lpstr>
      <vt:lpstr>13-基金平衡</vt:lpstr>
      <vt:lpstr>14-基金中省对下补助</vt:lpstr>
      <vt:lpstr>15基金本级收入</vt:lpstr>
      <vt:lpstr>16基金本级支出</vt:lpstr>
      <vt:lpstr>17基金对下分地区</vt:lpstr>
      <vt:lpstr>18基金对下分项目</vt:lpstr>
      <vt:lpstr>19基金本级平衡</vt:lpstr>
      <vt:lpstr>20-国资收入</vt:lpstr>
      <vt:lpstr>21-国资支出</vt:lpstr>
      <vt:lpstr>22-国资平衡</vt:lpstr>
      <vt:lpstr>23国资转移分地区</vt:lpstr>
      <vt:lpstr>24-社保基金收入</vt:lpstr>
      <vt:lpstr>25-社保基金支出</vt:lpstr>
      <vt:lpstr>26-社保基金结余执行</vt:lpstr>
      <vt:lpstr>27-专项债务余额</vt:lpstr>
      <vt:lpstr>28-专项债务分地区</vt:lpstr>
      <vt:lpstr>29-政府性债务余额</vt:lpstr>
      <vt:lpstr>30-地方政府债务分地区</vt:lpstr>
      <vt:lpstr>31-地方政府债务相关情况表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普雅</cp:lastModifiedBy>
  <dcterms:created xsi:type="dcterms:W3CDTF">2006-09-16T00:00:00Z</dcterms:created>
  <dcterms:modified xsi:type="dcterms:W3CDTF">2022-06-23T01:50:35Z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5F392C05B01748CCAED2DA32A10D91EA</vt:lpwstr>
  </property>
  <property fmtid="{D5CDD505-2E9C-101B-9397-08002B2CF9AE}" pid="3" name="KSOProductBuildVer">
    <vt:lpwstr>2052-11.1.0.11830</vt:lpwstr>
  </property>
</Properties>
</file>